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ob\OneDrive\Área de Trabalho\4. EM Neves\Licitações\UFAM\RDC_009_2018\EM NEVES\Excel\R2\"/>
    </mc:Choice>
  </mc:AlternateContent>
  <bookViews>
    <workbookView xWindow="120" yWindow="15" windowWidth="18960" windowHeight="11325"/>
  </bookViews>
  <sheets>
    <sheet name="Table 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25" i="1" l="1"/>
  <c r="C24" i="1"/>
  <c r="U87" i="1" l="1"/>
  <c r="T30" i="1"/>
  <c r="U30" i="1"/>
  <c r="T32" i="1"/>
  <c r="U32" i="1" s="1"/>
  <c r="T34" i="1"/>
  <c r="U34" i="1" s="1"/>
  <c r="T36" i="1"/>
  <c r="U36" i="1"/>
  <c r="T38" i="1"/>
  <c r="U38" i="1" s="1"/>
  <c r="T40" i="1"/>
  <c r="U40" i="1"/>
  <c r="T42" i="1"/>
  <c r="U42" i="1"/>
  <c r="T44" i="1"/>
  <c r="U44" i="1" s="1"/>
  <c r="T46" i="1"/>
  <c r="U46" i="1"/>
  <c r="T48" i="1"/>
  <c r="U48" i="1" s="1"/>
  <c r="T50" i="1"/>
  <c r="U50" i="1"/>
  <c r="T52" i="1"/>
  <c r="U52" i="1" s="1"/>
  <c r="T54" i="1"/>
  <c r="U54" i="1" s="1"/>
  <c r="T56" i="1"/>
  <c r="U56" i="1" s="1"/>
  <c r="T58" i="1"/>
  <c r="U58" i="1"/>
  <c r="T60" i="1"/>
  <c r="U60" i="1"/>
  <c r="T62" i="1"/>
  <c r="U62" i="1"/>
  <c r="T64" i="1"/>
  <c r="U64" i="1"/>
  <c r="T66" i="1"/>
  <c r="U66" i="1" s="1"/>
  <c r="T68" i="1"/>
  <c r="U68" i="1" s="1"/>
  <c r="T70" i="1"/>
  <c r="U70" i="1" s="1"/>
  <c r="T72" i="1"/>
  <c r="U72" i="1"/>
  <c r="T73" i="1"/>
  <c r="U73" i="1"/>
  <c r="T75" i="1"/>
  <c r="U75" i="1"/>
  <c r="T77" i="1"/>
  <c r="U77" i="1"/>
  <c r="T79" i="1"/>
  <c r="U79" i="1"/>
  <c r="T81" i="1"/>
  <c r="U81" i="1"/>
  <c r="T83" i="1"/>
  <c r="U83" i="1" s="1"/>
  <c r="T85" i="1"/>
  <c r="U85" i="1"/>
  <c r="T87" i="1"/>
  <c r="S57" i="1" l="1"/>
  <c r="R86" i="1" s="1"/>
  <c r="S32" i="1"/>
  <c r="R35" i="1" s="1"/>
  <c r="J35" i="1" l="1"/>
  <c r="I35" i="1"/>
  <c r="P86" i="1"/>
  <c r="O86" i="1"/>
  <c r="S29" i="1"/>
  <c r="R29" i="1" s="1"/>
  <c r="D29" i="1" s="1"/>
  <c r="T29" i="1" s="1"/>
  <c r="U29" i="1" s="1"/>
  <c r="S33" i="1"/>
  <c r="R37" i="1" s="1"/>
  <c r="S38" i="1"/>
  <c r="R47" i="1" s="1"/>
  <c r="S34" i="1"/>
  <c r="R39" i="1" s="1"/>
  <c r="S50" i="1"/>
  <c r="R71" i="1" s="1"/>
  <c r="S42" i="1"/>
  <c r="R55" i="1" s="1"/>
  <c r="S46" i="1"/>
  <c r="R63" i="1" s="1"/>
  <c r="L63" i="1" s="1"/>
  <c r="T63" i="1" s="1"/>
  <c r="U63" i="1" s="1"/>
  <c r="S30" i="1"/>
  <c r="R31" i="1" s="1"/>
  <c r="S31" i="1"/>
  <c r="R33" i="1" s="1"/>
  <c r="S35" i="1"/>
  <c r="R41" i="1" s="1"/>
  <c r="S39" i="1"/>
  <c r="R49" i="1" s="1"/>
  <c r="N49" i="1" s="1"/>
  <c r="T49" i="1" s="1"/>
  <c r="U49" i="1" s="1"/>
  <c r="S40" i="1"/>
  <c r="R51" i="1" s="1"/>
  <c r="S41" i="1"/>
  <c r="R53" i="1" s="1"/>
  <c r="S43" i="1"/>
  <c r="R57" i="1" s="1"/>
  <c r="M57" i="1" s="1"/>
  <c r="T57" i="1" s="1"/>
  <c r="U57" i="1" s="1"/>
  <c r="S45" i="1"/>
  <c r="R61" i="1" s="1"/>
  <c r="L61" i="1" s="1"/>
  <c r="T61" i="1" s="1"/>
  <c r="U61" i="1" s="1"/>
  <c r="S47" i="1"/>
  <c r="R65" i="1" s="1"/>
  <c r="S48" i="1"/>
  <c r="R67" i="1" s="1"/>
  <c r="S49" i="1"/>
  <c r="R69" i="1" s="1"/>
  <c r="S51" i="1"/>
  <c r="R74" i="1" s="1"/>
  <c r="S52" i="1"/>
  <c r="R76" i="1" s="1"/>
  <c r="S53" i="1"/>
  <c r="S54" i="1"/>
  <c r="R80" i="1" s="1"/>
  <c r="P80" i="1" s="1"/>
  <c r="T80" i="1" s="1"/>
  <c r="U80" i="1" s="1"/>
  <c r="S56" i="1"/>
  <c r="S36" i="1"/>
  <c r="R43" i="1" s="1"/>
  <c r="S44" i="1"/>
  <c r="R59" i="1" s="1"/>
  <c r="S37" i="1"/>
  <c r="R45" i="1" s="1"/>
  <c r="J45" i="1" s="1"/>
  <c r="T45" i="1" s="1"/>
  <c r="U45" i="1" s="1"/>
  <c r="T35" i="1" l="1"/>
  <c r="U35" i="1" s="1"/>
  <c r="N76" i="1"/>
  <c r="M76" i="1"/>
  <c r="K74" i="1"/>
  <c r="L74" i="1"/>
  <c r="L41" i="1"/>
  <c r="M41" i="1"/>
  <c r="L55" i="1"/>
  <c r="N55" i="1"/>
  <c r="M55" i="1"/>
  <c r="K55" i="1"/>
  <c r="I47" i="1"/>
  <c r="K47" i="1"/>
  <c r="J47" i="1"/>
  <c r="L47" i="1"/>
  <c r="M47" i="1"/>
  <c r="T86" i="1"/>
  <c r="U86" i="1" s="1"/>
  <c r="N43" i="1"/>
  <c r="O43" i="1"/>
  <c r="R84" i="1"/>
  <c r="O84" i="1" s="1"/>
  <c r="S55" i="1"/>
  <c r="R82" i="1" s="1"/>
  <c r="L69" i="1"/>
  <c r="N69" i="1"/>
  <c r="M69" i="1"/>
  <c r="L59" i="1"/>
  <c r="M59" i="1"/>
  <c r="M67" i="1"/>
  <c r="N67" i="1"/>
  <c r="O67" i="1"/>
  <c r="L53" i="1"/>
  <c r="M53" i="1"/>
  <c r="K53" i="1"/>
  <c r="N53" i="1"/>
  <c r="J53" i="1"/>
  <c r="G33" i="1"/>
  <c r="H33" i="1"/>
  <c r="F33" i="1"/>
  <c r="F88" i="1" s="1"/>
  <c r="F8" i="1" s="1"/>
  <c r="F24" i="1" s="1"/>
  <c r="I33" i="1"/>
  <c r="O71" i="1"/>
  <c r="N71" i="1"/>
  <c r="K37" i="1"/>
  <c r="J37" i="1"/>
  <c r="I37" i="1"/>
  <c r="H37" i="1"/>
  <c r="K65" i="1"/>
  <c r="H65" i="1"/>
  <c r="M65" i="1"/>
  <c r="L65" i="1"/>
  <c r="G65" i="1"/>
  <c r="J65" i="1"/>
  <c r="I65" i="1"/>
  <c r="L51" i="1"/>
  <c r="J51" i="1"/>
  <c r="N51" i="1"/>
  <c r="M51" i="1"/>
  <c r="G31" i="1"/>
  <c r="E31" i="1"/>
  <c r="E88" i="1" s="1"/>
  <c r="E8" i="1" s="1"/>
  <c r="E24" i="1" s="1"/>
  <c r="D31" i="1"/>
  <c r="D88" i="1" s="1"/>
  <c r="M39" i="1"/>
  <c r="L39" i="1"/>
  <c r="K39" i="1"/>
  <c r="R78" i="1"/>
  <c r="S88" i="1"/>
  <c r="P84" i="1" l="1"/>
  <c r="I88" i="1"/>
  <c r="I8" i="1" s="1"/>
  <c r="I24" i="1" s="1"/>
  <c r="H88" i="1"/>
  <c r="H8" i="1" s="1"/>
  <c r="H24" i="1" s="1"/>
  <c r="T76" i="1"/>
  <c r="U76" i="1" s="1"/>
  <c r="G88" i="1"/>
  <c r="T37" i="1"/>
  <c r="U37" i="1" s="1"/>
  <c r="T53" i="1"/>
  <c r="U53" i="1" s="1"/>
  <c r="T67" i="1"/>
  <c r="U67" i="1" s="1"/>
  <c r="T55" i="1"/>
  <c r="U55" i="1" s="1"/>
  <c r="T74" i="1"/>
  <c r="U74" i="1" s="1"/>
  <c r="G8" i="1"/>
  <c r="G24" i="1" s="1"/>
  <c r="N82" i="1"/>
  <c r="N88" i="1" s="1"/>
  <c r="N8" i="1" s="1"/>
  <c r="N24" i="1" s="1"/>
  <c r="O82" i="1"/>
  <c r="M82" i="1"/>
  <c r="T31" i="1"/>
  <c r="U31" i="1" s="1"/>
  <c r="T47" i="1"/>
  <c r="U47" i="1" s="1"/>
  <c r="K88" i="1"/>
  <c r="K8" i="1" s="1"/>
  <c r="K24" i="1" s="1"/>
  <c r="T39" i="1"/>
  <c r="U39" i="1" s="1"/>
  <c r="T65" i="1"/>
  <c r="U65" i="1" s="1"/>
  <c r="T71" i="1"/>
  <c r="U71" i="1" s="1"/>
  <c r="T69" i="1"/>
  <c r="U69" i="1" s="1"/>
  <c r="T43" i="1"/>
  <c r="U43" i="1" s="1"/>
  <c r="T41" i="1"/>
  <c r="U41" i="1" s="1"/>
  <c r="D8" i="1"/>
  <c r="D24" i="1" s="1"/>
  <c r="D25" i="1" s="1"/>
  <c r="E25" i="1" s="1"/>
  <c r="F25" i="1" s="1"/>
  <c r="D89" i="1"/>
  <c r="E89" i="1" s="1"/>
  <c r="F89" i="1" s="1"/>
  <c r="G89" i="1" s="1"/>
  <c r="T51" i="1"/>
  <c r="U51" i="1" s="1"/>
  <c r="J88" i="1"/>
  <c r="J8" i="1" s="1"/>
  <c r="J24" i="1" s="1"/>
  <c r="T33" i="1"/>
  <c r="U33" i="1" s="1"/>
  <c r="T59" i="1"/>
  <c r="U59" i="1" s="1"/>
  <c r="L78" i="1"/>
  <c r="L88" i="1" s="1"/>
  <c r="M78" i="1"/>
  <c r="R89" i="1"/>
  <c r="T84" i="1"/>
  <c r="U84" i="1" s="1"/>
  <c r="P88" i="1"/>
  <c r="P8" i="1" s="1"/>
  <c r="P24" i="1" s="1"/>
  <c r="H89" i="1" l="1"/>
  <c r="I89" i="1" s="1"/>
  <c r="J89" i="1" s="1"/>
  <c r="K89" i="1" s="1"/>
  <c r="T82" i="1"/>
  <c r="U82" i="1" s="1"/>
  <c r="O88" i="1"/>
  <c r="O8" i="1" s="1"/>
  <c r="O24" i="1" s="1"/>
  <c r="G25" i="1"/>
  <c r="H25" i="1" s="1"/>
  <c r="I25" i="1" s="1"/>
  <c r="J25" i="1" s="1"/>
  <c r="K25" i="1" s="1"/>
  <c r="T78" i="1"/>
  <c r="U78" i="1" s="1"/>
  <c r="M88" i="1"/>
  <c r="M8" i="1" s="1"/>
  <c r="M24" i="1" s="1"/>
  <c r="L8" i="1"/>
  <c r="L89" i="1"/>
  <c r="M89" i="1" l="1"/>
  <c r="N89" i="1" s="1"/>
  <c r="O89" i="1" s="1"/>
  <c r="P89" i="1" s="1"/>
  <c r="L24" i="1"/>
  <c r="L25" i="1" s="1"/>
  <c r="M25" i="1" s="1"/>
  <c r="N25" i="1" s="1"/>
  <c r="O25" i="1" s="1"/>
  <c r="R8" i="1"/>
</calcChain>
</file>

<file path=xl/sharedStrings.xml><?xml version="1.0" encoding="utf-8"?>
<sst xmlns="http://schemas.openxmlformats.org/spreadsheetml/2006/main" count="261" uniqueCount="68">
  <si>
    <t>DISCRIMINAÇÃO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</si>
  <si>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</si>
  <si>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</si>
  <si>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</si>
  <si>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</si>
  <si>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</si>
  <si>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</si>
  <si>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</si>
  <si>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</si>
  <si>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</si>
  <si>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</si>
  <si>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</si>
  <si>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</si>
  <si>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</si>
  <si>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</si>
  <si>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%</t>
  </si>
  <si>
    <t>SUBTOTAL</t>
  </si>
  <si>
    <t>PRÉDIO BIBLIOTECA</t>
  </si>
  <si>
    <t>INSTALAÇÕES EXTERNAS</t>
  </si>
  <si>
    <t>-</t>
  </si>
  <si>
    <t>SUBESTAÇÃO</t>
  </si>
  <si>
    <t>DEMOLIÇÕES</t>
  </si>
  <si>
    <t>IMPLANTAÇÃO  E SERV.COMPL.</t>
  </si>
  <si>
    <t>ADMINISTRAÇÃO DA OBRA</t>
  </si>
  <si>
    <t>SUBTOTAL ACUMULADO</t>
  </si>
  <si>
    <t>SERVIÇOS PELIMINARES</t>
  </si>
  <si>
    <t>FUNDAÇÕES</t>
  </si>
  <si>
    <t>ESTRUTURA DE CONCRETO</t>
  </si>
  <si>
    <t>ESTRUTURA METÁLICA</t>
  </si>
  <si>
    <t>PAREDES E DIVISÓRIAS</t>
  </si>
  <si>
    <t>ESQUADRIAS</t>
  </si>
  <si>
    <t>FERRAGENS</t>
  </si>
  <si>
    <t>VIDROS</t>
  </si>
  <si>
    <t>COBERTURA</t>
  </si>
  <si>
    <t>REVESTIMENTOS</t>
  </si>
  <si>
    <t>FORROS</t>
  </si>
  <si>
    <t>PINTURAS</t>
  </si>
  <si>
    <t>PAVIMENTAÇÕES</t>
  </si>
  <si>
    <t>ELEMENTOS DE GRANITO</t>
  </si>
  <si>
    <t>ELEMENTOS DE SERRALHERIA</t>
  </si>
  <si>
    <t>APARELHOS E METAIS</t>
  </si>
  <si>
    <t>INST. HIDRÁULICA</t>
  </si>
  <si>
    <t>INST. SANITÁRIA</t>
  </si>
  <si>
    <t>INST. ELÉTRICA</t>
  </si>
  <si>
    <t>INS. TELECOMUNICAÇÃO</t>
  </si>
  <si>
    <t>INST. C. A INCÊNDIO</t>
  </si>
  <si>
    <t>INS. PROT. DESC. ATMOSFÉRICAS</t>
  </si>
  <si>
    <t>INST. ÁGUAS PLUVIAIS</t>
  </si>
  <si>
    <t>INST. AR CONDICIONADO</t>
  </si>
  <si>
    <t>IMPERMEABILIZAÇÃO</t>
  </si>
  <si>
    <t>COMUNICAÇÃO VISUAL E TÁTIL</t>
  </si>
  <si>
    <t>BANCADAS E ARMÁRIOS</t>
  </si>
  <si>
    <t>URBANIZAÇÃO</t>
  </si>
  <si>
    <t>EQUIPAMENTOS</t>
  </si>
  <si>
    <t>INST. COMBATE A INCÊNDIO</t>
  </si>
  <si>
    <t>INST. TELECOMUNICAÇÃO</t>
  </si>
  <si>
    <t>FUNDAÇÕES E ESTRUTURA</t>
  </si>
  <si>
    <t>PAREDES</t>
  </si>
  <si>
    <t>INSTALAÇÃO  ALTA TENSÃO</t>
  </si>
  <si>
    <t>INSTALAÇÃO BAIXA TENSÃO</t>
  </si>
  <si>
    <t>BLOCO E</t>
  </si>
  <si>
    <t>BLOCO F</t>
  </si>
  <si>
    <t>CENTRO CONVIVÊNCIA PROVIS.</t>
  </si>
  <si>
    <t>CASA DE VEGETAÇÃO</t>
  </si>
  <si>
    <t>IMPLANTAÇÃO DA OBRA</t>
  </si>
  <si>
    <t>SERVIÇOS COMPLEMENTARES</t>
  </si>
  <si>
    <t>SERVIÇOS FINAIS</t>
  </si>
  <si>
    <t>ADMINISTRAÇÃO DA 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</si>
</sst>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0"/>
    <numFmt numFmtId="165" formatCode="0.0"/>
    <numFmt numFmtId="166" formatCode="#,##0.00000000"/>
  </numFmts>
  <fonts count="3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3366FF"/>
      </bottom>
      <diagonal/>
    </border>
    <border>
      <left style="thin">
        <color rgb="FF000000"/>
      </left>
      <right style="thin">
        <color rgb="FF000000"/>
      </right>
      <top style="thin">
        <color rgb="FF3366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3366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3366FF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1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 indent="4"/>
    </xf>
    <xf numFmtId="0" fontId="2" fillId="0" borderId="1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right" vertical="center" wrapText="1" indent="1"/>
    </xf>
    <xf numFmtId="0" fontId="2" fillId="0" borderId="1" xfId="0" applyFont="1" applyFill="1" applyBorder="1" applyAlignment="1">
      <alignment horizontal="right" vertical="center" wrapText="1" indent="1"/>
    </xf>
    <xf numFmtId="0" fontId="2" fillId="0" borderId="2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 indent="4"/>
    </xf>
    <xf numFmtId="0" fontId="2" fillId="0" borderId="19" xfId="0" applyFont="1" applyFill="1" applyBorder="1" applyAlignment="1">
      <alignment horizontal="left" vertical="center" wrapText="1" indent="2"/>
    </xf>
    <xf numFmtId="0" fontId="2" fillId="0" borderId="19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right" vertical="top" wrapText="1" indent="1"/>
    </xf>
    <xf numFmtId="0" fontId="2" fillId="0" borderId="3" xfId="0" applyFont="1" applyFill="1" applyBorder="1" applyAlignment="1">
      <alignment horizontal="right" vertical="top" wrapText="1" indent="1"/>
    </xf>
    <xf numFmtId="0" fontId="2" fillId="0" borderId="0" xfId="0" applyFont="1" applyFill="1" applyBorder="1" applyAlignment="1">
      <alignment horizontal="left" vertical="top"/>
    </xf>
    <xf numFmtId="166" fontId="2" fillId="0" borderId="0" xfId="0" applyNumberFormat="1" applyFont="1" applyFill="1" applyBorder="1" applyAlignment="1">
      <alignment horizontal="left" vertical="top"/>
    </xf>
    <xf numFmtId="164" fontId="2" fillId="0" borderId="2" xfId="0" applyNumberFormat="1" applyFont="1" applyFill="1" applyBorder="1" applyAlignment="1">
      <alignment horizontal="left" vertical="top" shrinkToFit="1"/>
    </xf>
    <xf numFmtId="4" fontId="2" fillId="0" borderId="4" xfId="0" applyNumberFormat="1" applyFont="1" applyFill="1" applyBorder="1" applyAlignment="1">
      <alignment horizontal="right" vertical="top" shrinkToFit="1"/>
    </xf>
    <xf numFmtId="165" fontId="2" fillId="0" borderId="2" xfId="0" applyNumberFormat="1" applyFont="1" applyFill="1" applyBorder="1" applyAlignment="1">
      <alignment horizontal="left" vertical="top" indent="1" shrinkToFit="1"/>
    </xf>
    <xf numFmtId="4" fontId="2" fillId="0" borderId="2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left" vertical="top" shrinkToFit="1"/>
    </xf>
    <xf numFmtId="0" fontId="2" fillId="0" borderId="5" xfId="0" applyFont="1" applyFill="1" applyBorder="1" applyAlignment="1">
      <alignment horizontal="left" vertical="top" wrapText="1"/>
    </xf>
    <xf numFmtId="165" fontId="2" fillId="0" borderId="3" xfId="0" applyNumberFormat="1" applyFont="1" applyFill="1" applyBorder="1" applyAlignment="1">
      <alignment horizontal="left" vertical="top" indent="1" shrinkToFit="1"/>
    </xf>
    <xf numFmtId="4" fontId="2" fillId="0" borderId="3" xfId="0" applyNumberFormat="1" applyFont="1" applyFill="1" applyBorder="1" applyAlignment="1">
      <alignment horizontal="center" vertical="top" shrinkToFit="1"/>
    </xf>
    <xf numFmtId="2" fontId="2" fillId="0" borderId="4" xfId="0" applyNumberFormat="1" applyFont="1" applyFill="1" applyBorder="1" applyAlignment="1">
      <alignment horizontal="right" vertical="top" shrinkToFit="1"/>
    </xf>
    <xf numFmtId="4" fontId="2" fillId="0" borderId="4" xfId="0" applyNumberFormat="1" applyFont="1" applyFill="1" applyBorder="1" applyAlignment="1">
      <alignment horizontal="left" vertical="top" indent="2" shrinkToFi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center" shrinkToFit="1"/>
    </xf>
    <xf numFmtId="1" fontId="2" fillId="0" borderId="1" xfId="0" applyNumberFormat="1" applyFont="1" applyFill="1" applyBorder="1" applyAlignment="1">
      <alignment horizontal="left" vertical="center" indent="1" shrinkToFit="1"/>
    </xf>
    <xf numFmtId="4" fontId="2" fillId="2" borderId="1" xfId="0" applyNumberFormat="1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left" vertical="top"/>
    </xf>
    <xf numFmtId="10" fontId="2" fillId="0" borderId="5" xfId="2" applyNumberFormat="1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left" vertical="top" shrinkToFit="1"/>
    </xf>
    <xf numFmtId="1" fontId="2" fillId="0" borderId="3" xfId="0" applyNumberFormat="1" applyFont="1" applyFill="1" applyBorder="1" applyAlignment="1">
      <alignment horizontal="left" vertical="top" shrinkToFit="1"/>
    </xf>
    <xf numFmtId="4" fontId="2" fillId="0" borderId="2" xfId="0" applyNumberFormat="1" applyFont="1" applyFill="1" applyBorder="1" applyAlignment="1">
      <alignment horizontal="left" vertical="top" indent="2" shrinkToFit="1"/>
    </xf>
    <xf numFmtId="1" fontId="2" fillId="0" borderId="6" xfId="0" applyNumberFormat="1" applyFont="1" applyFill="1" applyBorder="1" applyAlignment="1">
      <alignment horizontal="left" vertical="top" shrinkToFit="1"/>
    </xf>
    <xf numFmtId="0" fontId="2" fillId="0" borderId="6" xfId="0" applyFont="1" applyFill="1" applyBorder="1" applyAlignment="1">
      <alignment horizontal="left" vertical="top" wrapText="1"/>
    </xf>
    <xf numFmtId="4" fontId="2" fillId="0" borderId="9" xfId="0" applyNumberFormat="1" applyFont="1" applyFill="1" applyBorder="1" applyAlignment="1">
      <alignment horizontal="left" vertical="top" indent="2" shrinkToFit="1"/>
    </xf>
    <xf numFmtId="165" fontId="2" fillId="0" borderId="6" xfId="0" applyNumberFormat="1" applyFont="1" applyFill="1" applyBorder="1" applyAlignment="1">
      <alignment horizontal="left" vertical="top" indent="1" shrinkToFit="1"/>
    </xf>
    <xf numFmtId="4" fontId="2" fillId="0" borderId="6" xfId="0" applyNumberFormat="1" applyFont="1" applyFill="1" applyBorder="1" applyAlignment="1">
      <alignment horizontal="center" vertical="top" shrinkToFit="1"/>
    </xf>
    <xf numFmtId="10" fontId="2" fillId="0" borderId="22" xfId="2" applyNumberFormat="1" applyFont="1" applyFill="1" applyBorder="1" applyAlignment="1">
      <alignment horizontal="center" vertical="top" wrapText="1"/>
    </xf>
    <xf numFmtId="43" fontId="2" fillId="0" borderId="19" xfId="1" applyFont="1" applyFill="1" applyBorder="1" applyAlignment="1">
      <alignment horizontal="left" vertical="center"/>
    </xf>
    <xf numFmtId="43" fontId="2" fillId="0" borderId="19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4" fontId="2" fillId="0" borderId="3" xfId="0" applyNumberFormat="1" applyFont="1" applyFill="1" applyBorder="1" applyAlignment="1">
      <alignment horizontal="left" vertical="center" indent="2" shrinkToFit="1"/>
    </xf>
    <xf numFmtId="1" fontId="2" fillId="0" borderId="3" xfId="0" applyNumberFormat="1" applyFont="1" applyFill="1" applyBorder="1" applyAlignment="1">
      <alignment horizontal="left" vertical="center" indent="1" shrinkToFit="1"/>
    </xf>
    <xf numFmtId="4" fontId="2" fillId="0" borderId="3" xfId="0" applyNumberFormat="1" applyFont="1" applyFill="1" applyBorder="1" applyAlignment="1">
      <alignment horizontal="center" vertical="center" shrinkToFit="1"/>
    </xf>
    <xf numFmtId="0" fontId="2" fillId="0" borderId="7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top" shrinkToFit="1"/>
    </xf>
    <xf numFmtId="165" fontId="2" fillId="0" borderId="1" xfId="0" applyNumberFormat="1" applyFont="1" applyFill="1" applyBorder="1" applyAlignment="1">
      <alignment horizontal="left" vertical="top" indent="1" shrinkToFit="1"/>
    </xf>
    <xf numFmtId="4" fontId="2" fillId="0" borderId="1" xfId="0" applyNumberFormat="1" applyFont="1" applyFill="1" applyBorder="1" applyAlignment="1">
      <alignment horizontal="center" vertical="top" shrinkToFit="1"/>
    </xf>
    <xf numFmtId="2" fontId="2" fillId="0" borderId="1" xfId="0" applyNumberFormat="1" applyFont="1" applyFill="1" applyBorder="1" applyAlignment="1">
      <alignment horizontal="right" vertical="top" shrinkToFit="1"/>
    </xf>
    <xf numFmtId="2" fontId="2" fillId="0" borderId="1" xfId="0" applyNumberFormat="1" applyFont="1" applyFill="1" applyBorder="1" applyAlignment="1">
      <alignment horizontal="right" vertical="center" shrinkToFit="1"/>
    </xf>
    <xf numFmtId="4" fontId="2" fillId="0" borderId="1" xfId="0" applyNumberFormat="1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top" shrinkToFit="1"/>
    </xf>
    <xf numFmtId="4" fontId="2" fillId="0" borderId="2" xfId="0" applyNumberFormat="1" applyFont="1" applyFill="1" applyBorder="1" applyAlignment="1">
      <alignment horizontal="right" vertical="center" shrinkToFit="1"/>
    </xf>
    <xf numFmtId="0" fontId="2" fillId="0" borderId="2" xfId="0" applyFont="1" applyFill="1" applyBorder="1" applyAlignment="1">
      <alignment horizontal="center" vertical="top" wrapText="1"/>
    </xf>
    <xf numFmtId="4" fontId="2" fillId="0" borderId="19" xfId="0" applyNumberFormat="1" applyFont="1" applyFill="1" applyBorder="1" applyAlignment="1">
      <alignment horizontal="right" vertical="center" shrinkToFit="1"/>
    </xf>
    <xf numFmtId="1" fontId="2" fillId="0" borderId="19" xfId="0" applyNumberFormat="1" applyFont="1" applyFill="1" applyBorder="1" applyAlignment="1">
      <alignment horizontal="left" vertical="center" indent="1" shrinkToFit="1"/>
    </xf>
    <xf numFmtId="4" fontId="2" fillId="0" borderId="19" xfId="0" applyNumberFormat="1" applyFont="1" applyFill="1" applyBorder="1" applyAlignment="1">
      <alignment horizontal="center" vertical="center" shrinkToFit="1"/>
    </xf>
    <xf numFmtId="0" fontId="2" fillId="0" borderId="2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166" fontId="2" fillId="0" borderId="0" xfId="0" applyNumberFormat="1" applyFont="1" applyFill="1" applyBorder="1" applyAlignment="1">
      <alignment horizontal="center" vertical="top" wrapText="1"/>
    </xf>
    <xf numFmtId="0" fontId="2" fillId="0" borderId="21" xfId="0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shrinkToFit="1"/>
    </xf>
    <xf numFmtId="4" fontId="2" fillId="0" borderId="3" xfId="0" applyNumberFormat="1" applyFont="1" applyFill="1" applyBorder="1" applyAlignment="1">
      <alignment horizontal="right" vertical="top" shrinkToFit="1"/>
    </xf>
    <xf numFmtId="0" fontId="2" fillId="0" borderId="3" xfId="0" applyFont="1" applyFill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left" vertical="top" indent="1" shrinkToFit="1"/>
    </xf>
    <xf numFmtId="4" fontId="2" fillId="0" borderId="3" xfId="0" applyNumberFormat="1" applyFont="1" applyFill="1" applyBorder="1" applyAlignment="1">
      <alignment horizontal="center" vertical="top" shrinkToFit="1"/>
    </xf>
    <xf numFmtId="4" fontId="2" fillId="0" borderId="1" xfId="0" applyNumberFormat="1" applyFont="1" applyFill="1" applyBorder="1" applyAlignment="1">
      <alignment horizontal="left" vertical="top" indent="2" shrinkToFit="1"/>
    </xf>
    <xf numFmtId="4" fontId="2" fillId="0" borderId="1" xfId="0" applyNumberFormat="1" applyFont="1" applyFill="1" applyBorder="1" applyAlignment="1">
      <alignment horizontal="left" vertical="center" indent="2" shrinkToFit="1"/>
    </xf>
    <xf numFmtId="165" fontId="2" fillId="0" borderId="2" xfId="0" applyNumberFormat="1" applyFont="1" applyFill="1" applyBorder="1" applyAlignment="1">
      <alignment horizontal="left" vertical="top" shrinkToFit="1"/>
    </xf>
    <xf numFmtId="165" fontId="2" fillId="0" borderId="3" xfId="0" applyNumberFormat="1" applyFont="1" applyFill="1" applyBorder="1" applyAlignment="1">
      <alignment horizontal="left" vertical="top" shrinkToFit="1"/>
    </xf>
    <xf numFmtId="0" fontId="2" fillId="0" borderId="0" xfId="0" applyFont="1" applyFill="1" applyBorder="1" applyAlignment="1">
      <alignment horizontal="center" vertical="top"/>
    </xf>
    <xf numFmtId="0" fontId="2" fillId="0" borderId="16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horizontal="center" vertical="top" wrapText="1"/>
    </xf>
    <xf numFmtId="0" fontId="2" fillId="0" borderId="21" xfId="0" applyFont="1" applyFill="1" applyBorder="1" applyAlignment="1">
      <alignment horizontal="center" vertical="top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115661</xdr:colOff>
      <xdr:row>25</xdr:row>
      <xdr:rowOff>84364</xdr:rowOff>
    </xdr:from>
    <xdr:to>
      <xdr:col>10</xdr:col>
      <xdr:colOff>515711</xdr:colOff>
      <xdr:row>25</xdr:row>
      <xdr:rowOff>1639331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7268" y="5391150"/>
          <a:ext cx="5298622" cy="1554967"/>
        </a:xfrm>
        <a:prstGeom prst="rect">
          <a:avLst/>
        </a:prstGeom>
      </xdr:spPr>
    </xdr:pic>
    <xdr:clientData/>
  </xdr:twoCellAnchor>
  <xdr:twoCellAnchor editAs="oneCell">
    <xdr:from>
      <xdr:col>4</xdr:col>
      <xdr:colOff>285750</xdr:colOff>
      <xdr:row>178</xdr:row>
      <xdr:rowOff>80140</xdr:rowOff>
    </xdr:from>
    <xdr:to>
      <xdr:col>11</xdr:col>
      <xdr:colOff>361950</xdr:colOff>
      <xdr:row>187</xdr:row>
      <xdr:rowOff>56839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33725" y="45114340"/>
          <a:ext cx="5743575" cy="1691199"/>
        </a:xfrm>
        <a:prstGeom prst="rect">
          <a:avLst/>
        </a:prstGeom>
      </xdr:spPr>
    </xdr:pic>
    <xdr:clientData/>
  </xdr:twoCellAnchor>
  <xdr:twoCellAnchor editAs="oneCell">
    <xdr:from>
      <xdr:col>4</xdr:col>
      <xdr:colOff>523876</xdr:colOff>
      <xdr:row>160</xdr:row>
      <xdr:rowOff>76201</xdr:rowOff>
    </xdr:from>
    <xdr:to>
      <xdr:col>10</xdr:col>
      <xdr:colOff>285750</xdr:colOff>
      <xdr:row>163</xdr:row>
      <xdr:rowOff>122002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71851" y="39814501"/>
          <a:ext cx="4619624" cy="1360251"/>
        </a:xfrm>
        <a:prstGeom prst="rect">
          <a:avLst/>
        </a:prstGeom>
      </xdr:spPr>
    </xdr:pic>
    <xdr:clientData/>
  </xdr:twoCellAnchor>
  <xdr:twoCellAnchor editAs="oneCell">
    <xdr:from>
      <xdr:col>4</xdr:col>
      <xdr:colOff>314325</xdr:colOff>
      <xdr:row>143</xdr:row>
      <xdr:rowOff>209550</xdr:rowOff>
    </xdr:from>
    <xdr:to>
      <xdr:col>10</xdr:col>
      <xdr:colOff>76199</xdr:colOff>
      <xdr:row>147</xdr:row>
      <xdr:rowOff>17226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2300" y="35394900"/>
          <a:ext cx="4619624" cy="1360251"/>
        </a:xfrm>
        <a:prstGeom prst="rect">
          <a:avLst/>
        </a:prstGeom>
      </xdr:spPr>
    </xdr:pic>
    <xdr:clientData/>
  </xdr:twoCellAnchor>
  <xdr:twoCellAnchor editAs="oneCell">
    <xdr:from>
      <xdr:col>5</xdr:col>
      <xdr:colOff>28575</xdr:colOff>
      <xdr:row>126</xdr:row>
      <xdr:rowOff>314325</xdr:rowOff>
    </xdr:from>
    <xdr:to>
      <xdr:col>10</xdr:col>
      <xdr:colOff>600074</xdr:colOff>
      <xdr:row>129</xdr:row>
      <xdr:rowOff>360127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0925" y="29708475"/>
          <a:ext cx="4619624" cy="1360251"/>
        </a:xfrm>
        <a:prstGeom prst="rect">
          <a:avLst/>
        </a:prstGeom>
      </xdr:spPr>
    </xdr:pic>
    <xdr:clientData/>
  </xdr:twoCellAnchor>
  <xdr:twoCellAnchor editAs="oneCell">
    <xdr:from>
      <xdr:col>4</xdr:col>
      <xdr:colOff>533400</xdr:colOff>
      <xdr:row>105</xdr:row>
      <xdr:rowOff>219075</xdr:rowOff>
    </xdr:from>
    <xdr:to>
      <xdr:col>10</xdr:col>
      <xdr:colOff>295274</xdr:colOff>
      <xdr:row>108</xdr:row>
      <xdr:rowOff>264876</xdr:rowOff>
    </xdr:to>
    <xdr:pic>
      <xdr:nvPicPr>
        <xdr:cNvPr id="7" name="Imagem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81375" y="23021925"/>
          <a:ext cx="4619624" cy="1360251"/>
        </a:xfrm>
        <a:prstGeom prst="rect">
          <a:avLst/>
        </a:prstGeom>
      </xdr:spPr>
    </xdr:pic>
    <xdr:clientData/>
  </xdr:twoCellAnchor>
  <xdr:twoCellAnchor editAs="oneCell">
    <xdr:from>
      <xdr:col>5</xdr:col>
      <xdr:colOff>57150</xdr:colOff>
      <xdr:row>89</xdr:row>
      <xdr:rowOff>457200</xdr:rowOff>
    </xdr:from>
    <xdr:to>
      <xdr:col>10</xdr:col>
      <xdr:colOff>628649</xdr:colOff>
      <xdr:row>91</xdr:row>
      <xdr:rowOff>331550</xdr:rowOff>
    </xdr:to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19500" y="18059400"/>
          <a:ext cx="4619624" cy="136025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136071</xdr:rowOff>
    </xdr:from>
    <xdr:to>
      <xdr:col>1</xdr:col>
      <xdr:colOff>1305770</xdr:colOff>
      <xdr:row>5</xdr:row>
      <xdr:rowOff>31295</xdr:rowOff>
    </xdr:to>
    <xdr:pic>
      <xdr:nvPicPr>
        <xdr:cNvPr id="9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36071"/>
          <a:ext cx="1305770" cy="847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81643</xdr:colOff>
      <xdr:row>26</xdr:row>
      <xdr:rowOff>394608</xdr:rowOff>
    </xdr:from>
    <xdr:to>
      <xdr:col>1</xdr:col>
      <xdr:colOff>1196913</xdr:colOff>
      <xdr:row>26</xdr:row>
      <xdr:rowOff>1242332</xdr:rowOff>
    </xdr:to>
    <xdr:pic>
      <xdr:nvPicPr>
        <xdr:cNvPr id="10" name="Imagem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7592787"/>
          <a:ext cx="1305770" cy="847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54428</xdr:colOff>
      <xdr:row>92</xdr:row>
      <xdr:rowOff>217715</xdr:rowOff>
    </xdr:from>
    <xdr:to>
      <xdr:col>1</xdr:col>
      <xdr:colOff>1169698</xdr:colOff>
      <xdr:row>92</xdr:row>
      <xdr:rowOff>1065439</xdr:rowOff>
    </xdr:to>
    <xdr:pic>
      <xdr:nvPicPr>
        <xdr:cNvPr id="11" name="Imagem 1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28" y="23377072"/>
          <a:ext cx="1305770" cy="847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68036</xdr:colOff>
      <xdr:row>110</xdr:row>
      <xdr:rowOff>244928</xdr:rowOff>
    </xdr:from>
    <xdr:to>
      <xdr:col>1</xdr:col>
      <xdr:colOff>1183306</xdr:colOff>
      <xdr:row>110</xdr:row>
      <xdr:rowOff>1092652</xdr:rowOff>
    </xdr:to>
    <xdr:pic>
      <xdr:nvPicPr>
        <xdr:cNvPr id="12" name="Imagem 1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36" y="30371142"/>
          <a:ext cx="1305770" cy="847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27215</xdr:colOff>
      <xdr:row>131</xdr:row>
      <xdr:rowOff>299357</xdr:rowOff>
    </xdr:from>
    <xdr:to>
      <xdr:col>1</xdr:col>
      <xdr:colOff>1332985</xdr:colOff>
      <xdr:row>131</xdr:row>
      <xdr:rowOff>1147081</xdr:rowOff>
    </xdr:to>
    <xdr:pic>
      <xdr:nvPicPr>
        <xdr:cNvPr id="13" name="Imagem 1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715" y="38549036"/>
          <a:ext cx="1305770" cy="847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124557</xdr:colOff>
      <xdr:row>148</xdr:row>
      <xdr:rowOff>73270</xdr:rowOff>
    </xdr:from>
    <xdr:to>
      <xdr:col>1</xdr:col>
      <xdr:colOff>1239827</xdr:colOff>
      <xdr:row>148</xdr:row>
      <xdr:rowOff>920994</xdr:rowOff>
    </xdr:to>
    <xdr:pic>
      <xdr:nvPicPr>
        <xdr:cNvPr id="14" name="Imagem 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557" y="45089885"/>
          <a:ext cx="1305770" cy="847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51289</xdr:colOff>
      <xdr:row>164</xdr:row>
      <xdr:rowOff>87923</xdr:rowOff>
    </xdr:from>
    <xdr:to>
      <xdr:col>1</xdr:col>
      <xdr:colOff>1091712</xdr:colOff>
      <xdr:row>164</xdr:row>
      <xdr:rowOff>763380</xdr:rowOff>
    </xdr:to>
    <xdr:pic>
      <xdr:nvPicPr>
        <xdr:cNvPr id="15" name="Imagem 1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789" y="51317769"/>
          <a:ext cx="1040423" cy="6754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iblioteca%20Sul%20-%20Or&#231;amento%2002%20-%20Bloco%20Bibliote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</sheetNames>
    <sheetDataSet>
      <sheetData sheetId="0">
        <row r="12">
          <cell r="H12">
            <v>42626.020000000004</v>
          </cell>
        </row>
        <row r="23">
          <cell r="H23">
            <v>259259.63999999996</v>
          </cell>
        </row>
        <row r="60">
          <cell r="H60">
            <v>1479637.6399999997</v>
          </cell>
        </row>
        <row r="103">
          <cell r="H103">
            <v>36300.04</v>
          </cell>
        </row>
        <row r="107">
          <cell r="H107">
            <v>175457.41</v>
          </cell>
        </row>
        <row r="113">
          <cell r="H113">
            <v>238768.6</v>
          </cell>
        </row>
        <row r="153">
          <cell r="H153">
            <v>28526.51</v>
          </cell>
        </row>
        <row r="161">
          <cell r="H161">
            <v>113329.32</v>
          </cell>
        </row>
        <row r="168">
          <cell r="H168">
            <v>42037.74</v>
          </cell>
        </row>
        <row r="175">
          <cell r="H175">
            <v>298506.03000000003</v>
          </cell>
        </row>
        <row r="181">
          <cell r="H181">
            <v>10911.75</v>
          </cell>
        </row>
        <row r="187">
          <cell r="H187">
            <v>140660.62000000002</v>
          </cell>
        </row>
        <row r="199">
          <cell r="H199">
            <v>323247.61</v>
          </cell>
        </row>
        <row r="216">
          <cell r="H216">
            <v>131802.16</v>
          </cell>
        </row>
        <row r="226">
          <cell r="H226">
            <v>74288.01999999999</v>
          </cell>
        </row>
        <row r="234">
          <cell r="H234">
            <v>24171.839999999997</v>
          </cell>
        </row>
        <row r="258">
          <cell r="H258">
            <v>2700.73</v>
          </cell>
        </row>
        <row r="271">
          <cell r="H271">
            <v>9911.2699999999986</v>
          </cell>
        </row>
        <row r="289">
          <cell r="H289">
            <v>255825.20000000004</v>
          </cell>
        </row>
        <row r="340">
          <cell r="H340">
            <v>23849.090000000004</v>
          </cell>
        </row>
        <row r="358">
          <cell r="H358">
            <v>21137.95</v>
          </cell>
        </row>
        <row r="378">
          <cell r="H378">
            <v>31478.33</v>
          </cell>
        </row>
        <row r="396">
          <cell r="H396">
            <v>9569.58</v>
          </cell>
        </row>
        <row r="404">
          <cell r="H404">
            <v>9152.36</v>
          </cell>
        </row>
        <row r="409">
          <cell r="H409">
            <v>74135.53</v>
          </cell>
        </row>
        <row r="418">
          <cell r="H418">
            <v>42182.279999999992</v>
          </cell>
        </row>
        <row r="430">
          <cell r="H430">
            <v>27716.21</v>
          </cell>
        </row>
        <row r="435">
          <cell r="H435">
            <v>32679.96</v>
          </cell>
        </row>
        <row r="441">
          <cell r="H441">
            <v>135857.17000000001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U177"/>
  <sheetViews>
    <sheetView tabSelected="1" view="pageBreakPreview" topLeftCell="A178" zoomScale="115" zoomScaleNormal="100" zoomScaleSheetLayoutView="115" workbookViewId="0">
      <selection activeCell="B165" sqref="B165"/>
    </sheetView>
  </sheetViews>
  <sheetFormatPr defaultRowHeight="15" x14ac:dyDescent="0.2"/>
  <cols>
    <col min="1" max="1" width="3.33203125" style="21" customWidth="1"/>
    <col min="2" max="2" width="25.5" style="21" customWidth="1"/>
    <col min="3" max="3" width="10.5" style="21" customWidth="1"/>
    <col min="4" max="16" width="14.1640625" style="21" customWidth="1"/>
    <col min="17" max="17" width="6.6640625" style="21" bestFit="1" customWidth="1"/>
    <col min="18" max="18" width="13.6640625" style="96" bestFit="1" customWidth="1"/>
    <col min="19" max="20" width="10.5" style="21" hidden="1" customWidth="1"/>
    <col min="21" max="21" width="12.1640625" style="22" hidden="1" customWidth="1"/>
    <col min="22" max="16384" width="9.33203125" style="21"/>
  </cols>
  <sheetData>
    <row r="7" spans="1:18" ht="34.5" customHeight="1" x14ac:dyDescent="0.2">
      <c r="A7" s="4"/>
      <c r="B7" s="1" t="s">
        <v>0</v>
      </c>
      <c r="C7" s="2" t="s">
        <v>1</v>
      </c>
      <c r="D7" s="2" t="s">
        <v>2</v>
      </c>
      <c r="E7" s="2" t="s">
        <v>3</v>
      </c>
      <c r="F7" s="2" t="s">
        <v>4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  <c r="L7" s="2" t="s">
        <v>10</v>
      </c>
      <c r="M7" s="2" t="s">
        <v>11</v>
      </c>
      <c r="N7" s="2" t="s">
        <v>12</v>
      </c>
      <c r="O7" s="2" t="s">
        <v>13</v>
      </c>
      <c r="P7" s="2" t="s">
        <v>14</v>
      </c>
      <c r="Q7" s="3" t="s">
        <v>15</v>
      </c>
      <c r="R7" s="5" t="s">
        <v>16</v>
      </c>
    </row>
    <row r="8" spans="1:18" ht="17.25" customHeight="1" x14ac:dyDescent="0.2">
      <c r="A8" s="23">
        <v>1</v>
      </c>
      <c r="B8" s="15" t="s">
        <v>17</v>
      </c>
      <c r="C8" s="15"/>
      <c r="D8" s="24">
        <f>D88</f>
        <v>94477.948000000004</v>
      </c>
      <c r="E8" s="24">
        <f t="shared" ref="E8:P8" si="0">E88</f>
        <v>155555.78399999996</v>
      </c>
      <c r="F8" s="24">
        <f t="shared" si="0"/>
        <v>369909.40999999992</v>
      </c>
      <c r="G8" s="24">
        <f t="shared" si="0"/>
        <v>434552.59799999994</v>
      </c>
      <c r="H8" s="24">
        <f t="shared" si="0"/>
        <v>452883.63399999996</v>
      </c>
      <c r="I8" s="24">
        <f t="shared" si="0"/>
        <v>458532.7655311845</v>
      </c>
      <c r="J8" s="24">
        <f t="shared" si="0"/>
        <v>315922.66546881542</v>
      </c>
      <c r="K8" s="24">
        <f t="shared" si="0"/>
        <v>380290.73100000003</v>
      </c>
      <c r="L8" s="24">
        <f t="shared" si="0"/>
        <v>449367.37200000003</v>
      </c>
      <c r="M8" s="24">
        <f t="shared" si="0"/>
        <v>444107.37400000007</v>
      </c>
      <c r="N8" s="24">
        <f t="shared" si="0"/>
        <v>237526.609</v>
      </c>
      <c r="O8" s="24">
        <f t="shared" si="0"/>
        <v>176148.87400000001</v>
      </c>
      <c r="P8" s="24">
        <f t="shared" si="0"/>
        <v>126450.845</v>
      </c>
      <c r="Q8" s="25">
        <v>81.7</v>
      </c>
      <c r="R8" s="26">
        <f>SUM(D8:P8)</f>
        <v>4095726.61</v>
      </c>
    </row>
    <row r="9" spans="1:18" ht="5.45" customHeight="1" x14ac:dyDescent="0.2">
      <c r="A9" s="27"/>
      <c r="B9" s="16"/>
      <c r="C9" s="16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9"/>
      <c r="R9" s="30"/>
    </row>
    <row r="10" spans="1:18" ht="17.25" customHeight="1" x14ac:dyDescent="0.2">
      <c r="A10" s="23">
        <v>2</v>
      </c>
      <c r="B10" s="15" t="s">
        <v>18</v>
      </c>
      <c r="C10" s="19" t="s">
        <v>19</v>
      </c>
      <c r="D10" s="19" t="s">
        <v>19</v>
      </c>
      <c r="E10" s="19" t="s">
        <v>19</v>
      </c>
      <c r="F10" s="19" t="s">
        <v>19</v>
      </c>
      <c r="G10" s="19" t="s">
        <v>19</v>
      </c>
      <c r="H10" s="19" t="s">
        <v>19</v>
      </c>
      <c r="I10" s="24">
        <v>20211.3</v>
      </c>
      <c r="J10" s="24">
        <v>141655.14000000001</v>
      </c>
      <c r="K10" s="24">
        <v>65872.41</v>
      </c>
      <c r="L10" s="24">
        <v>40448.800000000003</v>
      </c>
      <c r="M10" s="31">
        <v>383.73</v>
      </c>
      <c r="N10" s="19" t="s">
        <v>19</v>
      </c>
      <c r="O10" s="19" t="s">
        <v>19</v>
      </c>
      <c r="P10" s="19" t="s">
        <v>19</v>
      </c>
      <c r="Q10" s="25">
        <v>3.9</v>
      </c>
      <c r="R10" s="26">
        <v>268571.37</v>
      </c>
    </row>
    <row r="11" spans="1:18" ht="5.45" customHeight="1" x14ac:dyDescent="0.2">
      <c r="A11" s="27"/>
      <c r="B11" s="16"/>
      <c r="C11" s="20"/>
      <c r="D11" s="20"/>
      <c r="E11" s="20"/>
      <c r="F11" s="20"/>
      <c r="G11" s="20"/>
      <c r="H11" s="20"/>
      <c r="I11" s="28"/>
      <c r="J11" s="28"/>
      <c r="K11" s="28"/>
      <c r="L11" s="28"/>
      <c r="M11" s="28"/>
      <c r="N11" s="20"/>
      <c r="O11" s="20"/>
      <c r="P11" s="20"/>
      <c r="Q11" s="29"/>
      <c r="R11" s="30"/>
    </row>
    <row r="12" spans="1:18" ht="17.25" customHeight="1" x14ac:dyDescent="0.2">
      <c r="A12" s="23">
        <v>3</v>
      </c>
      <c r="B12" s="15" t="s">
        <v>20</v>
      </c>
      <c r="C12" s="19" t="s">
        <v>19</v>
      </c>
      <c r="D12" s="19" t="s">
        <v>19</v>
      </c>
      <c r="E12" s="19" t="s">
        <v>19</v>
      </c>
      <c r="F12" s="19" t="s">
        <v>19</v>
      </c>
      <c r="G12" s="19" t="s">
        <v>19</v>
      </c>
      <c r="H12" s="24">
        <v>20449.62</v>
      </c>
      <c r="I12" s="24">
        <v>47830.76</v>
      </c>
      <c r="J12" s="24">
        <v>83725.16</v>
      </c>
      <c r="K12" s="24">
        <v>80561.48</v>
      </c>
      <c r="L12" s="19" t="s">
        <v>19</v>
      </c>
      <c r="M12" s="19" t="s">
        <v>19</v>
      </c>
      <c r="N12" s="19" t="s">
        <v>19</v>
      </c>
      <c r="O12" s="19" t="s">
        <v>19</v>
      </c>
      <c r="P12" s="19" t="s">
        <v>19</v>
      </c>
      <c r="Q12" s="25">
        <v>3.4</v>
      </c>
      <c r="R12" s="26">
        <v>232567.02</v>
      </c>
    </row>
    <row r="13" spans="1:18" ht="5.45" customHeight="1" x14ac:dyDescent="0.2">
      <c r="A13" s="27"/>
      <c r="B13" s="16"/>
      <c r="C13" s="20"/>
      <c r="D13" s="20"/>
      <c r="E13" s="20"/>
      <c r="F13" s="20"/>
      <c r="G13" s="20"/>
      <c r="H13" s="28"/>
      <c r="I13" s="28"/>
      <c r="J13" s="28"/>
      <c r="K13" s="28"/>
      <c r="L13" s="20"/>
      <c r="M13" s="20"/>
      <c r="N13" s="20"/>
      <c r="O13" s="20"/>
      <c r="P13" s="20"/>
      <c r="Q13" s="29"/>
      <c r="R13" s="30"/>
    </row>
    <row r="14" spans="1:18" ht="17.25" customHeight="1" x14ac:dyDescent="0.2">
      <c r="A14" s="23">
        <v>4</v>
      </c>
      <c r="B14" s="15" t="s">
        <v>21</v>
      </c>
      <c r="C14" s="24">
        <v>185629.58</v>
      </c>
      <c r="D14" s="19" t="s">
        <v>19</v>
      </c>
      <c r="E14" s="19" t="s">
        <v>19</v>
      </c>
      <c r="F14" s="19" t="s">
        <v>19</v>
      </c>
      <c r="G14" s="19" t="s">
        <v>19</v>
      </c>
      <c r="H14" s="19" t="s">
        <v>19</v>
      </c>
      <c r="I14" s="19" t="s">
        <v>19</v>
      </c>
      <c r="J14" s="19" t="s">
        <v>19</v>
      </c>
      <c r="K14" s="19" t="s">
        <v>19</v>
      </c>
      <c r="L14" s="19" t="s">
        <v>19</v>
      </c>
      <c r="M14" s="19" t="s">
        <v>19</v>
      </c>
      <c r="N14" s="19" t="s">
        <v>19</v>
      </c>
      <c r="O14" s="19" t="s">
        <v>19</v>
      </c>
      <c r="P14" s="19" t="s">
        <v>19</v>
      </c>
      <c r="Q14" s="25">
        <v>2.7</v>
      </c>
      <c r="R14" s="26">
        <v>185629.58</v>
      </c>
    </row>
    <row r="15" spans="1:18" ht="5.45" customHeight="1" x14ac:dyDescent="0.2">
      <c r="A15" s="27"/>
      <c r="B15" s="16"/>
      <c r="C15" s="28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9"/>
      <c r="R15" s="30"/>
    </row>
    <row r="16" spans="1:18" ht="17.25" customHeight="1" x14ac:dyDescent="0.2">
      <c r="A16" s="23">
        <v>5</v>
      </c>
      <c r="B16" s="15" t="s">
        <v>22</v>
      </c>
      <c r="C16" s="24">
        <v>77025.320000000007</v>
      </c>
      <c r="D16" s="19" t="s">
        <v>19</v>
      </c>
      <c r="E16" s="19" t="s">
        <v>19</v>
      </c>
      <c r="F16" s="19" t="s">
        <v>19</v>
      </c>
      <c r="G16" s="24">
        <v>10078.08</v>
      </c>
      <c r="H16" s="24">
        <v>10078.08</v>
      </c>
      <c r="I16" s="24">
        <v>10078.08</v>
      </c>
      <c r="J16" s="24">
        <v>10078.08</v>
      </c>
      <c r="K16" s="24">
        <v>10078.08</v>
      </c>
      <c r="L16" s="19" t="s">
        <v>19</v>
      </c>
      <c r="M16" s="19" t="s">
        <v>19</v>
      </c>
      <c r="N16" s="19" t="s">
        <v>19</v>
      </c>
      <c r="O16" s="24">
        <v>15466.82</v>
      </c>
      <c r="P16" s="24">
        <v>36089.25</v>
      </c>
      <c r="Q16" s="25">
        <v>2.6</v>
      </c>
      <c r="R16" s="26">
        <v>178971.77</v>
      </c>
    </row>
    <row r="17" spans="1:21" ht="5.25" customHeight="1" x14ac:dyDescent="0.2">
      <c r="A17" s="27"/>
      <c r="B17" s="16"/>
      <c r="C17" s="28"/>
      <c r="D17" s="20"/>
      <c r="E17" s="20"/>
      <c r="F17" s="20"/>
      <c r="G17" s="28"/>
      <c r="H17" s="28"/>
      <c r="I17" s="28"/>
      <c r="J17" s="28"/>
      <c r="K17" s="28"/>
      <c r="L17" s="20"/>
      <c r="M17" s="20"/>
      <c r="N17" s="20"/>
      <c r="O17" s="28"/>
      <c r="P17" s="28"/>
      <c r="Q17" s="29"/>
      <c r="R17" s="30"/>
    </row>
    <row r="18" spans="1:21" ht="17.25" customHeight="1" x14ac:dyDescent="0.2">
      <c r="A18" s="23">
        <v>6</v>
      </c>
      <c r="B18" s="15" t="s">
        <v>23</v>
      </c>
      <c r="C18" s="24">
        <v>15549.97</v>
      </c>
      <c r="D18" s="24">
        <v>7616.18</v>
      </c>
      <c r="E18" s="32">
        <v>12539.85</v>
      </c>
      <c r="F18" s="24">
        <v>29819.62</v>
      </c>
      <c r="G18" s="24">
        <v>35627.370000000003</v>
      </c>
      <c r="H18" s="24">
        <v>38315.78</v>
      </c>
      <c r="I18" s="24">
        <v>41588.79</v>
      </c>
      <c r="J18" s="24">
        <v>39407.43</v>
      </c>
      <c r="K18" s="24">
        <v>39922.42</v>
      </c>
      <c r="L18" s="24">
        <v>38619.64</v>
      </c>
      <c r="M18" s="24">
        <v>35823.67</v>
      </c>
      <c r="N18" s="24">
        <v>19274.7</v>
      </c>
      <c r="O18" s="24">
        <v>14988.76</v>
      </c>
      <c r="P18" s="24">
        <v>12330.22</v>
      </c>
      <c r="Q18" s="25">
        <v>5.6</v>
      </c>
      <c r="R18" s="26">
        <v>381424.4</v>
      </c>
    </row>
    <row r="19" spans="1:21" ht="5.45" customHeight="1" x14ac:dyDescent="0.2">
      <c r="A19" s="27"/>
      <c r="B19" s="16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9"/>
      <c r="R19" s="30"/>
    </row>
    <row r="20" spans="1:21" ht="22.7" customHeight="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33"/>
    </row>
    <row r="21" spans="1:21" ht="22.7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33"/>
    </row>
    <row r="22" spans="1:21" ht="22.7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33"/>
    </row>
    <row r="23" spans="1:21" ht="22.7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33"/>
    </row>
    <row r="24" spans="1:21" ht="34.5" customHeight="1" x14ac:dyDescent="0.2">
      <c r="A24" s="4"/>
      <c r="B24" s="4" t="s">
        <v>16</v>
      </c>
      <c r="C24" s="34">
        <f>SUM(C8:C23)</f>
        <v>278204.87</v>
      </c>
      <c r="D24" s="34">
        <f t="shared" ref="D24:P24" si="1">SUM(D8:D23)</f>
        <v>102094.128</v>
      </c>
      <c r="E24" s="34">
        <f t="shared" si="1"/>
        <v>168095.63399999996</v>
      </c>
      <c r="F24" s="34">
        <f t="shared" si="1"/>
        <v>399729.02999999991</v>
      </c>
      <c r="G24" s="34">
        <f t="shared" si="1"/>
        <v>480258.04799999995</v>
      </c>
      <c r="H24" s="34">
        <f t="shared" si="1"/>
        <v>521727.11399999994</v>
      </c>
      <c r="I24" s="34">
        <f t="shared" si="1"/>
        <v>578241.69553118444</v>
      </c>
      <c r="J24" s="34">
        <f t="shared" si="1"/>
        <v>590788.47546881542</v>
      </c>
      <c r="K24" s="34">
        <f t="shared" si="1"/>
        <v>576725.12100000004</v>
      </c>
      <c r="L24" s="34">
        <f t="shared" si="1"/>
        <v>528435.81200000003</v>
      </c>
      <c r="M24" s="34">
        <f t="shared" si="1"/>
        <v>480314.77400000003</v>
      </c>
      <c r="N24" s="34">
        <f t="shared" si="1"/>
        <v>256801.30900000001</v>
      </c>
      <c r="O24" s="34">
        <f t="shared" si="1"/>
        <v>206604.45400000003</v>
      </c>
      <c r="P24" s="34">
        <f t="shared" si="1"/>
        <v>174870.315</v>
      </c>
      <c r="Q24" s="4"/>
      <c r="R24" s="33"/>
    </row>
    <row r="25" spans="1:21" ht="34.5" customHeight="1" x14ac:dyDescent="0.2">
      <c r="A25" s="4"/>
      <c r="B25" s="4" t="s">
        <v>24</v>
      </c>
      <c r="C25" s="34">
        <f>C24</f>
        <v>278204.87</v>
      </c>
      <c r="D25" s="34">
        <f>D24+C25</f>
        <v>380298.99800000002</v>
      </c>
      <c r="E25" s="34">
        <f t="shared" ref="E25:O25" si="2">E24+D25</f>
        <v>548394.63199999998</v>
      </c>
      <c r="F25" s="34">
        <f t="shared" si="2"/>
        <v>948123.66199999989</v>
      </c>
      <c r="G25" s="34">
        <f t="shared" si="2"/>
        <v>1428381.71</v>
      </c>
      <c r="H25" s="34">
        <f t="shared" si="2"/>
        <v>1950108.824</v>
      </c>
      <c r="I25" s="34">
        <f t="shared" si="2"/>
        <v>2528350.5195311843</v>
      </c>
      <c r="J25" s="34">
        <f t="shared" si="2"/>
        <v>3119138.9949999996</v>
      </c>
      <c r="K25" s="34">
        <f t="shared" si="2"/>
        <v>3695864.1159999995</v>
      </c>
      <c r="L25" s="34">
        <f t="shared" si="2"/>
        <v>4224299.9279999994</v>
      </c>
      <c r="M25" s="34">
        <f t="shared" si="2"/>
        <v>4704614.7019999996</v>
      </c>
      <c r="N25" s="34">
        <f t="shared" si="2"/>
        <v>4961416.0109999999</v>
      </c>
      <c r="O25" s="34">
        <f t="shared" si="2"/>
        <v>5168020.4649999999</v>
      </c>
      <c r="P25" s="34">
        <v>5343000.0017999997</v>
      </c>
      <c r="Q25" s="35">
        <v>100</v>
      </c>
      <c r="R25" s="36">
        <v>5343000.0017999997</v>
      </c>
    </row>
    <row r="26" spans="1:21" ht="149.25" customHeight="1" x14ac:dyDescent="0.2">
      <c r="A26" s="37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9"/>
    </row>
    <row r="27" spans="1:21" ht="117.75" customHeight="1" x14ac:dyDescent="0.2">
      <c r="A27" s="40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2"/>
    </row>
    <row r="28" spans="1:21" ht="34.5" customHeight="1" x14ac:dyDescent="0.2">
      <c r="A28" s="4"/>
      <c r="B28" s="1" t="s">
        <v>0</v>
      </c>
      <c r="C28" s="2" t="s">
        <v>1</v>
      </c>
      <c r="D28" s="2" t="s">
        <v>2</v>
      </c>
      <c r="E28" s="2" t="s">
        <v>3</v>
      </c>
      <c r="F28" s="2" t="s">
        <v>4</v>
      </c>
      <c r="G28" s="2" t="s">
        <v>5</v>
      </c>
      <c r="H28" s="2" t="s">
        <v>6</v>
      </c>
      <c r="I28" s="2" t="s">
        <v>7</v>
      </c>
      <c r="J28" s="2" t="s">
        <v>8</v>
      </c>
      <c r="K28" s="2" t="s">
        <v>9</v>
      </c>
      <c r="L28" s="2" t="s">
        <v>10</v>
      </c>
      <c r="M28" s="2" t="s">
        <v>11</v>
      </c>
      <c r="N28" s="2" t="s">
        <v>12</v>
      </c>
      <c r="O28" s="2" t="s">
        <v>13</v>
      </c>
      <c r="P28" s="2" t="s">
        <v>14</v>
      </c>
      <c r="Q28" s="5" t="s">
        <v>15</v>
      </c>
      <c r="R28" s="5" t="s">
        <v>16</v>
      </c>
    </row>
    <row r="29" spans="1:21" x14ac:dyDescent="0.2">
      <c r="A29" s="23">
        <v>1</v>
      </c>
      <c r="B29" s="15" t="s">
        <v>25</v>
      </c>
      <c r="C29" s="15"/>
      <c r="D29" s="24">
        <f>D30*$R29</f>
        <v>42626.020000000004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25">
        <v>1</v>
      </c>
      <c r="R29" s="26">
        <f>S29</f>
        <v>42626.020000000004</v>
      </c>
      <c r="S29" s="43">
        <f>'[1]Table 1'!$H$12</f>
        <v>42626.020000000004</v>
      </c>
      <c r="T29" s="43">
        <f>P29+O29+N29+M29+L29+K29+J29+I29+H29+G29+F29+E29+D29</f>
        <v>42626.020000000004</v>
      </c>
      <c r="U29" s="22">
        <f>T29-R29</f>
        <v>0</v>
      </c>
    </row>
    <row r="30" spans="1:21" x14ac:dyDescent="0.2">
      <c r="A30" s="27"/>
      <c r="B30" s="16"/>
      <c r="C30" s="16"/>
      <c r="D30" s="44">
        <v>1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29"/>
      <c r="R30" s="30"/>
      <c r="S30" s="43">
        <f>'[1]Table 1'!$H$23</f>
        <v>259259.63999999996</v>
      </c>
      <c r="T30" s="43">
        <f t="shared" ref="T30:T87" si="3">P30+O30+N30+M30+L30+K30+J30+I30+H30+G30+F30+E30+D30</f>
        <v>1</v>
      </c>
      <c r="U30" s="22">
        <f t="shared" ref="U30:U86" si="4">T30-R30</f>
        <v>1</v>
      </c>
    </row>
    <row r="31" spans="1:21" x14ac:dyDescent="0.2">
      <c r="A31" s="23">
        <v>2</v>
      </c>
      <c r="B31" s="15" t="s">
        <v>26</v>
      </c>
      <c r="C31" s="15"/>
      <c r="D31" s="24">
        <f t="shared" ref="D31:E31" si="5">D32*$R31</f>
        <v>51851.927999999993</v>
      </c>
      <c r="E31" s="24">
        <f t="shared" si="5"/>
        <v>155555.78399999996</v>
      </c>
      <c r="F31" s="15"/>
      <c r="G31" s="24">
        <f>G32*$R31</f>
        <v>51851.927999999993</v>
      </c>
      <c r="H31" s="15"/>
      <c r="I31" s="15"/>
      <c r="J31" s="15"/>
      <c r="K31" s="15"/>
      <c r="L31" s="15"/>
      <c r="M31" s="15"/>
      <c r="N31" s="15"/>
      <c r="O31" s="15"/>
      <c r="P31" s="15"/>
      <c r="Q31" s="25">
        <v>6.3</v>
      </c>
      <c r="R31" s="26">
        <f>S30</f>
        <v>259259.63999999996</v>
      </c>
      <c r="S31" s="43">
        <f>'[1]Table 1'!$H$60</f>
        <v>1479637.6399999997</v>
      </c>
      <c r="T31" s="43">
        <f t="shared" si="3"/>
        <v>259259.63999999993</v>
      </c>
      <c r="U31" s="22">
        <f t="shared" si="4"/>
        <v>0</v>
      </c>
    </row>
    <row r="32" spans="1:21" x14ac:dyDescent="0.2">
      <c r="A32" s="27"/>
      <c r="B32" s="16"/>
      <c r="C32" s="16"/>
      <c r="D32" s="44">
        <v>0.2</v>
      </c>
      <c r="E32" s="44">
        <v>0.6</v>
      </c>
      <c r="F32" s="16"/>
      <c r="G32" s="44">
        <v>0.2</v>
      </c>
      <c r="H32" s="16"/>
      <c r="I32" s="16"/>
      <c r="J32" s="16"/>
      <c r="K32" s="16"/>
      <c r="L32" s="16"/>
      <c r="M32" s="16"/>
      <c r="N32" s="16"/>
      <c r="O32" s="16"/>
      <c r="P32" s="16"/>
      <c r="Q32" s="29"/>
      <c r="R32" s="30"/>
      <c r="S32" s="43">
        <f>'[1]Table 1'!$H$103</f>
        <v>36300.04</v>
      </c>
      <c r="T32" s="43">
        <f t="shared" si="3"/>
        <v>1</v>
      </c>
      <c r="U32" s="22">
        <f t="shared" si="4"/>
        <v>1</v>
      </c>
    </row>
    <row r="33" spans="1:21" x14ac:dyDescent="0.2">
      <c r="A33" s="23">
        <v>3</v>
      </c>
      <c r="B33" s="15" t="s">
        <v>27</v>
      </c>
      <c r="C33" s="15"/>
      <c r="D33" s="15"/>
      <c r="E33" s="15"/>
      <c r="F33" s="24">
        <f t="shared" ref="F33:I33" si="6">F34*$R33</f>
        <v>369909.40999999992</v>
      </c>
      <c r="G33" s="24">
        <f t="shared" si="6"/>
        <v>369909.40999999992</v>
      </c>
      <c r="H33" s="24">
        <f t="shared" si="6"/>
        <v>369909.40999999992</v>
      </c>
      <c r="I33" s="24">
        <f t="shared" si="6"/>
        <v>369909.40999999992</v>
      </c>
      <c r="J33" s="15"/>
      <c r="K33" s="15"/>
      <c r="L33" s="15"/>
      <c r="M33" s="15"/>
      <c r="N33" s="15"/>
      <c r="O33" s="15"/>
      <c r="P33" s="15"/>
      <c r="Q33" s="25">
        <v>36.1</v>
      </c>
      <c r="R33" s="26">
        <f>S31</f>
        <v>1479637.6399999997</v>
      </c>
      <c r="S33" s="43">
        <f>'[1]Table 1'!$H$107</f>
        <v>175457.41</v>
      </c>
      <c r="T33" s="43">
        <f t="shared" si="3"/>
        <v>1479637.6399999997</v>
      </c>
      <c r="U33" s="22">
        <f t="shared" si="4"/>
        <v>0</v>
      </c>
    </row>
    <row r="34" spans="1:21" x14ac:dyDescent="0.2">
      <c r="A34" s="27"/>
      <c r="B34" s="16"/>
      <c r="C34" s="16"/>
      <c r="D34" s="16"/>
      <c r="E34" s="16"/>
      <c r="F34" s="44">
        <v>0.25</v>
      </c>
      <c r="G34" s="44">
        <v>0.25</v>
      </c>
      <c r="H34" s="44">
        <v>0.25</v>
      </c>
      <c r="I34" s="44">
        <v>0.25</v>
      </c>
      <c r="J34" s="16"/>
      <c r="K34" s="16"/>
      <c r="L34" s="16"/>
      <c r="M34" s="16"/>
      <c r="N34" s="16"/>
      <c r="O34" s="16"/>
      <c r="P34" s="16"/>
      <c r="Q34" s="29"/>
      <c r="R34" s="30"/>
      <c r="S34" s="43">
        <f>'[1]Table 1'!$H$113</f>
        <v>238768.6</v>
      </c>
      <c r="T34" s="43">
        <f t="shared" si="3"/>
        <v>1</v>
      </c>
      <c r="U34" s="22">
        <f t="shared" si="4"/>
        <v>1</v>
      </c>
    </row>
    <row r="35" spans="1:21" x14ac:dyDescent="0.2">
      <c r="A35" s="23">
        <v>4</v>
      </c>
      <c r="B35" s="15" t="s">
        <v>28</v>
      </c>
      <c r="C35" s="15"/>
      <c r="D35" s="15"/>
      <c r="E35" s="15"/>
      <c r="F35" s="15"/>
      <c r="G35" s="15"/>
      <c r="H35" s="15"/>
      <c r="I35" s="24">
        <f t="shared" ref="I35:J35" si="7">I36*$R35</f>
        <v>10890.010531184578</v>
      </c>
      <c r="J35" s="24">
        <f t="shared" si="7"/>
        <v>25410.029468815424</v>
      </c>
      <c r="K35" s="15"/>
      <c r="L35" s="15"/>
      <c r="M35" s="15"/>
      <c r="N35" s="15"/>
      <c r="O35" s="15"/>
      <c r="P35" s="15"/>
      <c r="Q35" s="25">
        <v>0.9</v>
      </c>
      <c r="R35" s="26">
        <f>S32</f>
        <v>36300.04</v>
      </c>
      <c r="S35" s="43">
        <f>'[1]Table 1'!$H$153</f>
        <v>28526.51</v>
      </c>
      <c r="T35" s="43">
        <f t="shared" si="3"/>
        <v>36300.04</v>
      </c>
      <c r="U35" s="22">
        <f t="shared" si="4"/>
        <v>0</v>
      </c>
    </row>
    <row r="36" spans="1:21" x14ac:dyDescent="0.2">
      <c r="A36" s="27"/>
      <c r="B36" s="16"/>
      <c r="C36" s="16"/>
      <c r="D36" s="16"/>
      <c r="E36" s="16"/>
      <c r="F36" s="16"/>
      <c r="G36" s="16"/>
      <c r="H36" s="16"/>
      <c r="I36" s="44">
        <v>0.2999999595368098</v>
      </c>
      <c r="J36" s="44">
        <v>0.7000000404631902</v>
      </c>
      <c r="K36" s="16"/>
      <c r="L36" s="16"/>
      <c r="M36" s="16"/>
      <c r="N36" s="16"/>
      <c r="O36" s="16"/>
      <c r="P36" s="16"/>
      <c r="Q36" s="29"/>
      <c r="R36" s="30"/>
      <c r="S36" s="43">
        <f>'[1]Table 1'!$H$161</f>
        <v>113329.32</v>
      </c>
      <c r="T36" s="43">
        <f t="shared" si="3"/>
        <v>1</v>
      </c>
      <c r="U36" s="22">
        <f t="shared" si="4"/>
        <v>1</v>
      </c>
    </row>
    <row r="37" spans="1:21" x14ac:dyDescent="0.2">
      <c r="A37" s="23">
        <v>5</v>
      </c>
      <c r="B37" s="15" t="s">
        <v>29</v>
      </c>
      <c r="C37" s="15"/>
      <c r="D37" s="15"/>
      <c r="E37" s="15"/>
      <c r="F37" s="15"/>
      <c r="G37" s="15"/>
      <c r="H37" s="24">
        <f t="shared" ref="H37:K37" si="8">H38*$R37</f>
        <v>70182.964000000007</v>
      </c>
      <c r="I37" s="24">
        <f t="shared" si="8"/>
        <v>35091.482000000004</v>
      </c>
      <c r="J37" s="24">
        <f t="shared" si="8"/>
        <v>35091.482000000004</v>
      </c>
      <c r="K37" s="24">
        <f t="shared" si="8"/>
        <v>35091.482000000004</v>
      </c>
      <c r="L37" s="15"/>
      <c r="M37" s="15"/>
      <c r="N37" s="15"/>
      <c r="O37" s="15"/>
      <c r="P37" s="15"/>
      <c r="Q37" s="25">
        <v>4.3</v>
      </c>
      <c r="R37" s="26">
        <f>S33</f>
        <v>175457.41</v>
      </c>
      <c r="S37" s="43">
        <f>'[1]Table 1'!$H$168</f>
        <v>42037.74</v>
      </c>
      <c r="T37" s="43">
        <f t="shared" si="3"/>
        <v>175457.41000000003</v>
      </c>
      <c r="U37" s="22">
        <f t="shared" si="4"/>
        <v>0</v>
      </c>
    </row>
    <row r="38" spans="1:21" x14ac:dyDescent="0.2">
      <c r="A38" s="27"/>
      <c r="B38" s="16"/>
      <c r="C38" s="16"/>
      <c r="D38" s="16"/>
      <c r="E38" s="16"/>
      <c r="F38" s="16"/>
      <c r="G38" s="16"/>
      <c r="H38" s="44">
        <v>0.4</v>
      </c>
      <c r="I38" s="44">
        <v>0.2</v>
      </c>
      <c r="J38" s="44">
        <v>0.2</v>
      </c>
      <c r="K38" s="44">
        <v>0.2</v>
      </c>
      <c r="L38" s="16"/>
      <c r="M38" s="16"/>
      <c r="N38" s="16"/>
      <c r="O38" s="16"/>
      <c r="P38" s="16"/>
      <c r="Q38" s="29"/>
      <c r="R38" s="30"/>
      <c r="S38" s="43">
        <f>'[1]Table 1'!$H$175</f>
        <v>298506.03000000003</v>
      </c>
      <c r="T38" s="43">
        <f t="shared" si="3"/>
        <v>1</v>
      </c>
      <c r="U38" s="22">
        <f t="shared" si="4"/>
        <v>1</v>
      </c>
    </row>
    <row r="39" spans="1:21" x14ac:dyDescent="0.2">
      <c r="A39" s="23">
        <v>6</v>
      </c>
      <c r="B39" s="15" t="s">
        <v>30</v>
      </c>
      <c r="C39" s="15"/>
      <c r="D39" s="15"/>
      <c r="E39" s="15"/>
      <c r="F39" s="15"/>
      <c r="G39" s="15"/>
      <c r="H39" s="15"/>
      <c r="I39" s="15"/>
      <c r="J39" s="15"/>
      <c r="K39" s="24">
        <f t="shared" ref="K39:M39" si="9">K40*$R39</f>
        <v>95507.44</v>
      </c>
      <c r="L39" s="24">
        <f t="shared" si="9"/>
        <v>95507.44</v>
      </c>
      <c r="M39" s="24">
        <f t="shared" si="9"/>
        <v>47753.72</v>
      </c>
      <c r="N39" s="15"/>
      <c r="O39" s="15"/>
      <c r="P39" s="15"/>
      <c r="Q39" s="25">
        <v>5.8</v>
      </c>
      <c r="R39" s="26">
        <f>S34</f>
        <v>238768.6</v>
      </c>
      <c r="S39" s="43">
        <f>'[1]Table 1'!$H$181</f>
        <v>10911.75</v>
      </c>
      <c r="T39" s="43">
        <f t="shared" si="3"/>
        <v>238768.6</v>
      </c>
      <c r="U39" s="22">
        <f t="shared" si="4"/>
        <v>0</v>
      </c>
    </row>
    <row r="40" spans="1:21" x14ac:dyDescent="0.2">
      <c r="A40" s="27"/>
      <c r="B40" s="16"/>
      <c r="C40" s="16"/>
      <c r="D40" s="16"/>
      <c r="E40" s="16"/>
      <c r="F40" s="16"/>
      <c r="G40" s="16"/>
      <c r="H40" s="16"/>
      <c r="I40" s="16"/>
      <c r="J40" s="16"/>
      <c r="K40" s="44">
        <v>0.4</v>
      </c>
      <c r="L40" s="44">
        <v>0.4</v>
      </c>
      <c r="M40" s="44">
        <v>0.2</v>
      </c>
      <c r="N40" s="16"/>
      <c r="O40" s="16"/>
      <c r="P40" s="16"/>
      <c r="Q40" s="29"/>
      <c r="R40" s="30"/>
      <c r="S40" s="43">
        <f>'[1]Table 1'!$H$187</f>
        <v>140660.62000000002</v>
      </c>
      <c r="T40" s="43">
        <f t="shared" si="3"/>
        <v>1</v>
      </c>
      <c r="U40" s="22">
        <f t="shared" si="4"/>
        <v>1</v>
      </c>
    </row>
    <row r="41" spans="1:21" x14ac:dyDescent="0.2">
      <c r="A41" s="23">
        <v>7</v>
      </c>
      <c r="B41" s="15" t="s">
        <v>31</v>
      </c>
      <c r="C41" s="15"/>
      <c r="D41" s="15"/>
      <c r="E41" s="15"/>
      <c r="F41" s="15"/>
      <c r="G41" s="15"/>
      <c r="H41" s="15"/>
      <c r="I41" s="15"/>
      <c r="J41" s="15"/>
      <c r="K41" s="15"/>
      <c r="L41" s="24">
        <f t="shared" ref="L41:M41" si="10">L42*$R41</f>
        <v>14263.254999999999</v>
      </c>
      <c r="M41" s="24">
        <f t="shared" si="10"/>
        <v>14263.254999999999</v>
      </c>
      <c r="N41" s="15"/>
      <c r="O41" s="15"/>
      <c r="P41" s="15"/>
      <c r="Q41" s="25">
        <v>0.7</v>
      </c>
      <c r="R41" s="26">
        <f>S35</f>
        <v>28526.51</v>
      </c>
      <c r="S41" s="43">
        <f>'[1]Table 1'!$H$199</f>
        <v>323247.61</v>
      </c>
      <c r="T41" s="43">
        <f t="shared" si="3"/>
        <v>28526.51</v>
      </c>
      <c r="U41" s="22">
        <f t="shared" si="4"/>
        <v>0</v>
      </c>
    </row>
    <row r="42" spans="1:21" x14ac:dyDescent="0.2">
      <c r="A42" s="27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44">
        <v>0.5</v>
      </c>
      <c r="M42" s="44">
        <v>0.5</v>
      </c>
      <c r="N42" s="16"/>
      <c r="O42" s="16"/>
      <c r="P42" s="16"/>
      <c r="Q42" s="29"/>
      <c r="R42" s="30"/>
      <c r="S42" s="43">
        <f>'[1]Table 1'!$H$216</f>
        <v>131802.16</v>
      </c>
      <c r="T42" s="43">
        <f t="shared" si="3"/>
        <v>1</v>
      </c>
      <c r="U42" s="22">
        <f t="shared" si="4"/>
        <v>1</v>
      </c>
    </row>
    <row r="43" spans="1:21" x14ac:dyDescent="0.2">
      <c r="A43" s="23">
        <v>8</v>
      </c>
      <c r="B43" s="15" t="s">
        <v>32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24">
        <f t="shared" ref="N43" si="11">N44*$R43</f>
        <v>56664.66</v>
      </c>
      <c r="O43" s="24">
        <f t="shared" ref="O43" si="12">O44*$R43</f>
        <v>56664.66</v>
      </c>
      <c r="P43" s="15"/>
      <c r="Q43" s="25">
        <v>2.8</v>
      </c>
      <c r="R43" s="26">
        <f>S36</f>
        <v>113329.32</v>
      </c>
      <c r="S43" s="43">
        <f>'[1]Table 1'!$H$226</f>
        <v>74288.01999999999</v>
      </c>
      <c r="T43" s="43">
        <f t="shared" si="3"/>
        <v>113329.32</v>
      </c>
      <c r="U43" s="22">
        <f t="shared" si="4"/>
        <v>0</v>
      </c>
    </row>
    <row r="44" spans="1:21" x14ac:dyDescent="0.2">
      <c r="A44" s="27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44">
        <v>0.5</v>
      </c>
      <c r="O44" s="44">
        <v>0.5</v>
      </c>
      <c r="P44" s="16"/>
      <c r="Q44" s="29"/>
      <c r="R44" s="30"/>
      <c r="S44" s="43">
        <f>'[1]Table 1'!$H$234</f>
        <v>24171.839999999997</v>
      </c>
      <c r="T44" s="43">
        <f t="shared" si="3"/>
        <v>1</v>
      </c>
      <c r="U44" s="22">
        <f t="shared" si="4"/>
        <v>1</v>
      </c>
    </row>
    <row r="45" spans="1:21" x14ac:dyDescent="0.2">
      <c r="A45" s="23">
        <v>9</v>
      </c>
      <c r="B45" s="15" t="s">
        <v>33</v>
      </c>
      <c r="C45" s="15"/>
      <c r="D45" s="15"/>
      <c r="E45" s="15"/>
      <c r="F45" s="15"/>
      <c r="G45" s="15"/>
      <c r="H45" s="15"/>
      <c r="I45" s="15"/>
      <c r="J45" s="24">
        <f t="shared" ref="J45" si="13">J46*$R45</f>
        <v>42037.74</v>
      </c>
      <c r="K45" s="15"/>
      <c r="L45" s="15"/>
      <c r="M45" s="15"/>
      <c r="N45" s="15"/>
      <c r="O45" s="15"/>
      <c r="P45" s="15"/>
      <c r="Q45" s="25">
        <v>1</v>
      </c>
      <c r="R45" s="26">
        <f>S37</f>
        <v>42037.74</v>
      </c>
      <c r="S45" s="43">
        <f>'[1]Table 1'!$H$258</f>
        <v>2700.73</v>
      </c>
      <c r="T45" s="43">
        <f t="shared" si="3"/>
        <v>42037.74</v>
      </c>
      <c r="U45" s="22">
        <f t="shared" si="4"/>
        <v>0</v>
      </c>
    </row>
    <row r="46" spans="1:21" x14ac:dyDescent="0.2">
      <c r="A46" s="27"/>
      <c r="B46" s="16"/>
      <c r="C46" s="16"/>
      <c r="D46" s="16"/>
      <c r="E46" s="16"/>
      <c r="F46" s="16"/>
      <c r="G46" s="16"/>
      <c r="H46" s="16"/>
      <c r="I46" s="16"/>
      <c r="J46" s="44">
        <v>1</v>
      </c>
      <c r="K46" s="16"/>
      <c r="L46" s="16"/>
      <c r="M46" s="16"/>
      <c r="N46" s="16"/>
      <c r="O46" s="16"/>
      <c r="P46" s="16"/>
      <c r="Q46" s="29"/>
      <c r="R46" s="30"/>
      <c r="S46" s="43">
        <f>'[1]Table 1'!$H$271</f>
        <v>9911.2699999999986</v>
      </c>
      <c r="T46" s="43">
        <f t="shared" si="3"/>
        <v>1</v>
      </c>
      <c r="U46" s="22">
        <f t="shared" si="4"/>
        <v>1</v>
      </c>
    </row>
    <row r="47" spans="1:21" x14ac:dyDescent="0.2">
      <c r="A47" s="45">
        <v>10</v>
      </c>
      <c r="B47" s="15" t="s">
        <v>34</v>
      </c>
      <c r="C47" s="15"/>
      <c r="D47" s="15"/>
      <c r="E47" s="15"/>
      <c r="F47" s="15"/>
      <c r="G47" s="15"/>
      <c r="H47" s="15"/>
      <c r="I47" s="24">
        <f t="shared" ref="I47" si="14">I48*$R47</f>
        <v>29850.603000000003</v>
      </c>
      <c r="J47" s="24">
        <f t="shared" ref="J47" si="15">J48*$R47</f>
        <v>89551.809000000008</v>
      </c>
      <c r="K47" s="24">
        <f t="shared" ref="K47" si="16">K48*$R47</f>
        <v>89551.809000000008</v>
      </c>
      <c r="L47" s="24">
        <f t="shared" ref="L47" si="17">L48*$R47</f>
        <v>59701.206000000006</v>
      </c>
      <c r="M47" s="24">
        <f t="shared" ref="M47" si="18">M48*$R47</f>
        <v>29850.603000000003</v>
      </c>
      <c r="N47" s="15"/>
      <c r="O47" s="15"/>
      <c r="P47" s="15"/>
      <c r="Q47" s="25">
        <v>7.3</v>
      </c>
      <c r="R47" s="26">
        <f>S38</f>
        <v>298506.03000000003</v>
      </c>
      <c r="S47" s="43">
        <f>'[1]Table 1'!$H$289</f>
        <v>255825.20000000004</v>
      </c>
      <c r="T47" s="43">
        <f t="shared" si="3"/>
        <v>298506.03000000003</v>
      </c>
      <c r="U47" s="22">
        <f t="shared" si="4"/>
        <v>0</v>
      </c>
    </row>
    <row r="48" spans="1:21" x14ac:dyDescent="0.2">
      <c r="A48" s="46"/>
      <c r="B48" s="16"/>
      <c r="C48" s="16"/>
      <c r="D48" s="16"/>
      <c r="E48" s="16"/>
      <c r="F48" s="16"/>
      <c r="G48" s="16"/>
      <c r="H48" s="16"/>
      <c r="I48" s="44">
        <v>0.1</v>
      </c>
      <c r="J48" s="44">
        <v>0.3</v>
      </c>
      <c r="K48" s="44">
        <v>0.3</v>
      </c>
      <c r="L48" s="44">
        <v>0.2</v>
      </c>
      <c r="M48" s="44">
        <v>0.1</v>
      </c>
      <c r="N48" s="16"/>
      <c r="O48" s="16"/>
      <c r="P48" s="16"/>
      <c r="Q48" s="29"/>
      <c r="R48" s="30"/>
      <c r="S48" s="43">
        <f>'[1]Table 1'!$H$340</f>
        <v>23849.090000000004</v>
      </c>
      <c r="T48" s="43">
        <f t="shared" si="3"/>
        <v>1.0000000000000002</v>
      </c>
      <c r="U48" s="22">
        <f t="shared" si="4"/>
        <v>1.0000000000000002</v>
      </c>
    </row>
    <row r="49" spans="1:21" x14ac:dyDescent="0.2">
      <c r="A49" s="45">
        <v>11</v>
      </c>
      <c r="B49" s="15" t="s">
        <v>35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24">
        <f t="shared" ref="N49" si="19">N50*$R49</f>
        <v>10911.75</v>
      </c>
      <c r="O49" s="15"/>
      <c r="P49" s="15"/>
      <c r="Q49" s="25">
        <v>0.3</v>
      </c>
      <c r="R49" s="26">
        <f>S39</f>
        <v>10911.75</v>
      </c>
      <c r="S49" s="43">
        <f>'[1]Table 1'!$H$358</f>
        <v>21137.95</v>
      </c>
      <c r="T49" s="43">
        <f t="shared" si="3"/>
        <v>10911.75</v>
      </c>
      <c r="U49" s="22">
        <f t="shared" si="4"/>
        <v>0</v>
      </c>
    </row>
    <row r="50" spans="1:21" x14ac:dyDescent="0.2">
      <c r="A50" s="4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44">
        <v>1</v>
      </c>
      <c r="O50" s="16"/>
      <c r="P50" s="16"/>
      <c r="Q50" s="29"/>
      <c r="R50" s="30"/>
      <c r="S50" s="43">
        <f>'[1]Table 1'!$H$378</f>
        <v>31478.33</v>
      </c>
      <c r="T50" s="43">
        <f t="shared" si="3"/>
        <v>1</v>
      </c>
      <c r="U50" s="22">
        <f t="shared" si="4"/>
        <v>1</v>
      </c>
    </row>
    <row r="51" spans="1:21" x14ac:dyDescent="0.2">
      <c r="A51" s="45">
        <v>12</v>
      </c>
      <c r="B51" s="15" t="s">
        <v>36</v>
      </c>
      <c r="C51" s="15"/>
      <c r="D51" s="15"/>
      <c r="E51" s="15"/>
      <c r="F51" s="15"/>
      <c r="G51" s="15"/>
      <c r="H51" s="15"/>
      <c r="I51" s="15"/>
      <c r="J51" s="24">
        <f t="shared" ref="J51" si="20">J52*$R51</f>
        <v>14066.062000000004</v>
      </c>
      <c r="K51" s="15"/>
      <c r="L51" s="24">
        <f t="shared" ref="L51" si="21">L52*$R51</f>
        <v>49231.217000000004</v>
      </c>
      <c r="M51" s="24">
        <f t="shared" ref="M51" si="22">M52*$R51</f>
        <v>28132.124000000007</v>
      </c>
      <c r="N51" s="24">
        <f t="shared" ref="N51" si="23">N52*$R51</f>
        <v>49231.217000000004</v>
      </c>
      <c r="O51" s="15"/>
      <c r="P51" s="15"/>
      <c r="Q51" s="25">
        <v>3.4</v>
      </c>
      <c r="R51" s="26">
        <f>S40</f>
        <v>140660.62000000002</v>
      </c>
      <c r="S51" s="43">
        <f>'[1]Table 1'!$H$396</f>
        <v>9569.58</v>
      </c>
      <c r="T51" s="43">
        <f t="shared" si="3"/>
        <v>140660.62000000002</v>
      </c>
      <c r="U51" s="22">
        <f t="shared" si="4"/>
        <v>0</v>
      </c>
    </row>
    <row r="52" spans="1:21" x14ac:dyDescent="0.2">
      <c r="A52" s="46"/>
      <c r="B52" s="16"/>
      <c r="C52" s="16"/>
      <c r="D52" s="16"/>
      <c r="E52" s="16"/>
      <c r="F52" s="16"/>
      <c r="G52" s="16"/>
      <c r="H52" s="16"/>
      <c r="I52" s="16"/>
      <c r="J52" s="44">
        <v>0.1</v>
      </c>
      <c r="K52" s="16"/>
      <c r="L52" s="44">
        <v>0.35</v>
      </c>
      <c r="M52" s="44">
        <v>0.2</v>
      </c>
      <c r="N52" s="44">
        <v>0.35</v>
      </c>
      <c r="O52" s="16"/>
      <c r="P52" s="16"/>
      <c r="Q52" s="29"/>
      <c r="R52" s="30"/>
      <c r="S52" s="43">
        <f>'[1]Table 1'!$H$404</f>
        <v>9152.36</v>
      </c>
      <c r="T52" s="43">
        <f t="shared" si="3"/>
        <v>1</v>
      </c>
      <c r="U52" s="22">
        <f t="shared" si="4"/>
        <v>1</v>
      </c>
    </row>
    <row r="53" spans="1:21" x14ac:dyDescent="0.2">
      <c r="A53" s="45">
        <v>13</v>
      </c>
      <c r="B53" s="15" t="s">
        <v>37</v>
      </c>
      <c r="C53" s="15"/>
      <c r="D53" s="15"/>
      <c r="E53" s="15"/>
      <c r="F53" s="15"/>
      <c r="G53" s="15"/>
      <c r="H53" s="15"/>
      <c r="I53" s="15"/>
      <c r="J53" s="24">
        <f t="shared" ref="J53" si="24">J54*$R53</f>
        <v>96974.282999999996</v>
      </c>
      <c r="K53" s="24">
        <f t="shared" ref="K53" si="25">K54*$R53</f>
        <v>64649.521999999997</v>
      </c>
      <c r="L53" s="24">
        <f t="shared" ref="L53" si="26">L54*$R53</f>
        <v>64649.521999999997</v>
      </c>
      <c r="M53" s="24">
        <f t="shared" ref="M53" si="27">M54*$R53</f>
        <v>32324.760999999999</v>
      </c>
      <c r="N53" s="24">
        <f t="shared" ref="N53" si="28">N54*$R53</f>
        <v>64649.521999999997</v>
      </c>
      <c r="O53" s="15"/>
      <c r="P53" s="15"/>
      <c r="Q53" s="25">
        <v>7.9</v>
      </c>
      <c r="R53" s="26">
        <f>S41</f>
        <v>323247.61</v>
      </c>
      <c r="S53" s="43">
        <f>'[1]Table 1'!$H$409</f>
        <v>74135.53</v>
      </c>
      <c r="T53" s="43">
        <f t="shared" si="3"/>
        <v>323247.61</v>
      </c>
      <c r="U53" s="22">
        <f t="shared" si="4"/>
        <v>0</v>
      </c>
    </row>
    <row r="54" spans="1:21" x14ac:dyDescent="0.2">
      <c r="A54" s="46"/>
      <c r="B54" s="16"/>
      <c r="C54" s="16"/>
      <c r="D54" s="16"/>
      <c r="E54" s="16"/>
      <c r="F54" s="16"/>
      <c r="G54" s="16"/>
      <c r="H54" s="16"/>
      <c r="I54" s="16"/>
      <c r="J54" s="44">
        <v>0.3</v>
      </c>
      <c r="K54" s="44">
        <v>0.2</v>
      </c>
      <c r="L54" s="44">
        <v>0.2</v>
      </c>
      <c r="M54" s="44">
        <v>0.1</v>
      </c>
      <c r="N54" s="44">
        <v>0.2</v>
      </c>
      <c r="O54" s="16"/>
      <c r="P54" s="16"/>
      <c r="Q54" s="29"/>
      <c r="R54" s="30"/>
      <c r="S54" s="43">
        <f>'[1]Table 1'!$H$418</f>
        <v>42182.279999999992</v>
      </c>
      <c r="T54" s="43">
        <f t="shared" si="3"/>
        <v>1</v>
      </c>
      <c r="U54" s="22">
        <f t="shared" si="4"/>
        <v>1</v>
      </c>
    </row>
    <row r="55" spans="1:21" x14ac:dyDescent="0.2">
      <c r="A55" s="45">
        <v>14</v>
      </c>
      <c r="B55" s="15" t="s">
        <v>38</v>
      </c>
      <c r="C55" s="15"/>
      <c r="D55" s="15"/>
      <c r="E55" s="15"/>
      <c r="F55" s="15"/>
      <c r="G55" s="15"/>
      <c r="H55" s="15"/>
      <c r="I55" s="15"/>
      <c r="J55" s="15"/>
      <c r="K55" s="24">
        <f t="shared" ref="K55" si="29">K56*$R55</f>
        <v>39540.648000000001</v>
      </c>
      <c r="L55" s="24">
        <f t="shared" ref="L55" si="30">L56*$R55</f>
        <v>39540.648000000001</v>
      </c>
      <c r="M55" s="24">
        <f t="shared" ref="M55" si="31">M56*$R55</f>
        <v>39540.648000000001</v>
      </c>
      <c r="N55" s="24">
        <f t="shared" ref="N55" si="32">N56*$R55</f>
        <v>13180.216</v>
      </c>
      <c r="O55" s="15"/>
      <c r="P55" s="15"/>
      <c r="Q55" s="25">
        <v>3.2</v>
      </c>
      <c r="R55" s="26">
        <f>S42</f>
        <v>131802.16</v>
      </c>
      <c r="S55" s="43">
        <f>'[1]Table 1'!$H$430</f>
        <v>27716.21</v>
      </c>
      <c r="T55" s="43">
        <f t="shared" si="3"/>
        <v>131802.16</v>
      </c>
      <c r="U55" s="22">
        <f t="shared" si="4"/>
        <v>0</v>
      </c>
    </row>
    <row r="56" spans="1:21" x14ac:dyDescent="0.2">
      <c r="A56" s="46"/>
      <c r="B56" s="16"/>
      <c r="C56" s="16"/>
      <c r="D56" s="16"/>
      <c r="E56" s="16"/>
      <c r="F56" s="16"/>
      <c r="G56" s="16"/>
      <c r="H56" s="16"/>
      <c r="I56" s="16"/>
      <c r="J56" s="16"/>
      <c r="K56" s="44">
        <v>0.3</v>
      </c>
      <c r="L56" s="44">
        <v>0.3</v>
      </c>
      <c r="M56" s="44">
        <v>0.3</v>
      </c>
      <c r="N56" s="44">
        <v>0.1</v>
      </c>
      <c r="O56" s="16"/>
      <c r="P56" s="16"/>
      <c r="Q56" s="29"/>
      <c r="R56" s="30"/>
      <c r="S56" s="43">
        <f>'[1]Table 1'!$H$435</f>
        <v>32679.96</v>
      </c>
      <c r="T56" s="43">
        <f t="shared" si="3"/>
        <v>1</v>
      </c>
      <c r="U56" s="22">
        <f t="shared" si="4"/>
        <v>1</v>
      </c>
    </row>
    <row r="57" spans="1:21" x14ac:dyDescent="0.2">
      <c r="A57" s="45">
        <v>15</v>
      </c>
      <c r="B57" s="15" t="s">
        <v>39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24">
        <f t="shared" ref="M57" si="33">M58*$R57</f>
        <v>74288.01999999999</v>
      </c>
      <c r="N57" s="15"/>
      <c r="O57" s="15"/>
      <c r="P57" s="15"/>
      <c r="Q57" s="25">
        <v>1.8</v>
      </c>
      <c r="R57" s="26">
        <f>S43</f>
        <v>74288.01999999999</v>
      </c>
      <c r="S57" s="43">
        <f>'[1]Table 1'!$H$441</f>
        <v>135857.17000000001</v>
      </c>
      <c r="T57" s="43">
        <f t="shared" si="3"/>
        <v>74288.01999999999</v>
      </c>
      <c r="U57" s="22">
        <f t="shared" si="4"/>
        <v>0</v>
      </c>
    </row>
    <row r="58" spans="1:21" x14ac:dyDescent="0.2">
      <c r="A58" s="4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44">
        <v>1</v>
      </c>
      <c r="N58" s="16"/>
      <c r="O58" s="16"/>
      <c r="P58" s="16"/>
      <c r="Q58" s="29"/>
      <c r="R58" s="30"/>
      <c r="T58" s="43">
        <f t="shared" si="3"/>
        <v>1</v>
      </c>
      <c r="U58" s="22">
        <f t="shared" si="4"/>
        <v>1</v>
      </c>
    </row>
    <row r="59" spans="1:21" x14ac:dyDescent="0.2">
      <c r="A59" s="45">
        <v>16</v>
      </c>
      <c r="B59" s="15" t="s">
        <v>40</v>
      </c>
      <c r="C59" s="15"/>
      <c r="D59" s="15"/>
      <c r="E59" s="15"/>
      <c r="F59" s="15"/>
      <c r="G59" s="15"/>
      <c r="H59" s="15"/>
      <c r="I59" s="15"/>
      <c r="J59" s="15"/>
      <c r="K59" s="15"/>
      <c r="L59" s="24">
        <f t="shared" ref="L59" si="34">L60*$R59</f>
        <v>14503.103999999998</v>
      </c>
      <c r="M59" s="24">
        <f t="shared" ref="M59" si="35">M60*$R59</f>
        <v>9668.7359999999971</v>
      </c>
      <c r="N59" s="15"/>
      <c r="O59" s="15"/>
      <c r="P59" s="15"/>
      <c r="Q59" s="25">
        <v>0.6</v>
      </c>
      <c r="R59" s="26">
        <f>S44</f>
        <v>24171.839999999997</v>
      </c>
      <c r="T59" s="43">
        <f t="shared" si="3"/>
        <v>24171.839999999997</v>
      </c>
      <c r="U59" s="22">
        <f t="shared" si="4"/>
        <v>0</v>
      </c>
    </row>
    <row r="60" spans="1:21" x14ac:dyDescent="0.2">
      <c r="A60" s="4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44">
        <v>0.6</v>
      </c>
      <c r="M60" s="44">
        <v>0.39999999999999997</v>
      </c>
      <c r="N60" s="16"/>
      <c r="O60" s="16"/>
      <c r="P60" s="16"/>
      <c r="Q60" s="29"/>
      <c r="R60" s="30"/>
      <c r="T60" s="43">
        <f t="shared" si="3"/>
        <v>1</v>
      </c>
      <c r="U60" s="22">
        <f t="shared" si="4"/>
        <v>1</v>
      </c>
    </row>
    <row r="61" spans="1:21" x14ac:dyDescent="0.2">
      <c r="A61" s="45">
        <v>17</v>
      </c>
      <c r="B61" s="15" t="s">
        <v>41</v>
      </c>
      <c r="C61" s="15"/>
      <c r="D61" s="15"/>
      <c r="E61" s="15"/>
      <c r="F61" s="15"/>
      <c r="G61" s="15"/>
      <c r="H61" s="15"/>
      <c r="I61" s="15"/>
      <c r="J61" s="15"/>
      <c r="K61" s="15"/>
      <c r="L61" s="24">
        <f t="shared" ref="L61" si="36">L62*$R61</f>
        <v>2700.73</v>
      </c>
      <c r="M61" s="15"/>
      <c r="N61" s="15"/>
      <c r="O61" s="15"/>
      <c r="P61" s="15"/>
      <c r="Q61" s="25">
        <v>0.1</v>
      </c>
      <c r="R61" s="26">
        <f>S45</f>
        <v>2700.73</v>
      </c>
      <c r="T61" s="43">
        <f t="shared" si="3"/>
        <v>2700.73</v>
      </c>
      <c r="U61" s="22">
        <f t="shared" si="4"/>
        <v>0</v>
      </c>
    </row>
    <row r="62" spans="1:21" x14ac:dyDescent="0.2">
      <c r="A62" s="4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44">
        <v>1</v>
      </c>
      <c r="M62" s="16"/>
      <c r="N62" s="16"/>
      <c r="O62" s="16"/>
      <c r="P62" s="16"/>
      <c r="Q62" s="29"/>
      <c r="R62" s="30"/>
      <c r="T62" s="43">
        <f t="shared" si="3"/>
        <v>1</v>
      </c>
      <c r="U62" s="22">
        <f t="shared" si="4"/>
        <v>1</v>
      </c>
    </row>
    <row r="63" spans="1:21" x14ac:dyDescent="0.2">
      <c r="A63" s="45">
        <v>18</v>
      </c>
      <c r="B63" s="15" t="s">
        <v>42</v>
      </c>
      <c r="C63" s="15"/>
      <c r="D63" s="15"/>
      <c r="E63" s="15"/>
      <c r="F63" s="15"/>
      <c r="G63" s="15"/>
      <c r="H63" s="15"/>
      <c r="I63" s="15"/>
      <c r="J63" s="15"/>
      <c r="K63" s="15"/>
      <c r="L63" s="24">
        <f t="shared" ref="L63" si="37">L64*$R63</f>
        <v>9911.2699999999986</v>
      </c>
      <c r="M63" s="15"/>
      <c r="N63" s="15"/>
      <c r="O63" s="15"/>
      <c r="P63" s="15"/>
      <c r="Q63" s="25">
        <v>0.2</v>
      </c>
      <c r="R63" s="26">
        <f>S46</f>
        <v>9911.2699999999986</v>
      </c>
      <c r="T63" s="43">
        <f t="shared" si="3"/>
        <v>9911.2699999999986</v>
      </c>
      <c r="U63" s="22">
        <f t="shared" si="4"/>
        <v>0</v>
      </c>
    </row>
    <row r="64" spans="1:21" x14ac:dyDescent="0.2">
      <c r="A64" s="4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44">
        <v>1</v>
      </c>
      <c r="M64" s="16"/>
      <c r="N64" s="16"/>
      <c r="O64" s="16"/>
      <c r="P64" s="16"/>
      <c r="Q64" s="29"/>
      <c r="R64" s="30"/>
      <c r="T64" s="43">
        <f t="shared" si="3"/>
        <v>1</v>
      </c>
      <c r="U64" s="22">
        <f t="shared" si="4"/>
        <v>1</v>
      </c>
    </row>
    <row r="65" spans="1:21" x14ac:dyDescent="0.2">
      <c r="A65" s="45">
        <v>19</v>
      </c>
      <c r="B65" s="15" t="s">
        <v>43</v>
      </c>
      <c r="C65" s="15"/>
      <c r="D65" s="15"/>
      <c r="E65" s="15"/>
      <c r="F65" s="15"/>
      <c r="G65" s="24">
        <f t="shared" ref="G65" si="38">G66*$R65</f>
        <v>12791.260000000002</v>
      </c>
      <c r="H65" s="24">
        <f t="shared" ref="H65" si="39">H66*$R65</f>
        <v>12791.260000000002</v>
      </c>
      <c r="I65" s="24">
        <f t="shared" ref="I65" si="40">I66*$R65</f>
        <v>12791.260000000002</v>
      </c>
      <c r="J65" s="24">
        <f t="shared" ref="J65" si="41">J66*$R65</f>
        <v>12791.260000000002</v>
      </c>
      <c r="K65" s="24">
        <f t="shared" ref="K65" si="42">K66*$R65</f>
        <v>51165.040000000008</v>
      </c>
      <c r="L65" s="24">
        <f t="shared" ref="L65" si="43">L66*$R65</f>
        <v>51165.040000000008</v>
      </c>
      <c r="M65" s="24">
        <f t="shared" ref="M65" si="44">M66*$R65</f>
        <v>102330.08000000002</v>
      </c>
      <c r="N65" s="15"/>
      <c r="O65" s="15"/>
      <c r="P65" s="15"/>
      <c r="Q65" s="25">
        <v>6.2</v>
      </c>
      <c r="R65" s="26">
        <f>S47</f>
        <v>255825.20000000004</v>
      </c>
      <c r="T65" s="43">
        <f t="shared" si="3"/>
        <v>255825.20000000007</v>
      </c>
      <c r="U65" s="22">
        <f t="shared" si="4"/>
        <v>0</v>
      </c>
    </row>
    <row r="66" spans="1:21" x14ac:dyDescent="0.2">
      <c r="A66" s="46"/>
      <c r="B66" s="16"/>
      <c r="C66" s="16"/>
      <c r="D66" s="16"/>
      <c r="E66" s="16"/>
      <c r="F66" s="16"/>
      <c r="G66" s="44">
        <v>0.05</v>
      </c>
      <c r="H66" s="44">
        <v>0.05</v>
      </c>
      <c r="I66" s="44">
        <v>0.05</v>
      </c>
      <c r="J66" s="44">
        <v>0.05</v>
      </c>
      <c r="K66" s="44">
        <v>0.2</v>
      </c>
      <c r="L66" s="44">
        <v>0.2</v>
      </c>
      <c r="M66" s="44">
        <v>0.4</v>
      </c>
      <c r="N66" s="16"/>
      <c r="O66" s="16"/>
      <c r="P66" s="16"/>
      <c r="Q66" s="29"/>
      <c r="R66" s="30"/>
      <c r="T66" s="43">
        <f t="shared" si="3"/>
        <v>1.0000000000000002</v>
      </c>
      <c r="U66" s="22">
        <f t="shared" si="4"/>
        <v>1.0000000000000002</v>
      </c>
    </row>
    <row r="67" spans="1:21" x14ac:dyDescent="0.2">
      <c r="A67" s="45">
        <v>20</v>
      </c>
      <c r="B67" s="15" t="s">
        <v>44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24">
        <f t="shared" ref="M67" si="45">M68*$R67</f>
        <v>4769.8180000000011</v>
      </c>
      <c r="N67" s="24">
        <f t="shared" ref="N67" si="46">N68*$R67</f>
        <v>4769.8180000000011</v>
      </c>
      <c r="O67" s="24">
        <f t="shared" ref="O67" si="47">O68*$R67</f>
        <v>14309.454000000002</v>
      </c>
      <c r="P67" s="15"/>
      <c r="Q67" s="25">
        <v>0.6</v>
      </c>
      <c r="R67" s="26">
        <f>S48</f>
        <v>23849.090000000004</v>
      </c>
      <c r="T67" s="43">
        <f t="shared" si="3"/>
        <v>23849.090000000004</v>
      </c>
      <c r="U67" s="22">
        <f t="shared" si="4"/>
        <v>0</v>
      </c>
    </row>
    <row r="68" spans="1:21" x14ac:dyDescent="0.2">
      <c r="A68" s="4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44">
        <v>0.2</v>
      </c>
      <c r="N68" s="44">
        <v>0.2</v>
      </c>
      <c r="O68" s="44">
        <v>0.6</v>
      </c>
      <c r="P68" s="16"/>
      <c r="Q68" s="29"/>
      <c r="R68" s="30"/>
      <c r="T68" s="43">
        <f t="shared" si="3"/>
        <v>1</v>
      </c>
      <c r="U68" s="22">
        <f t="shared" si="4"/>
        <v>1</v>
      </c>
    </row>
    <row r="69" spans="1:21" x14ac:dyDescent="0.2">
      <c r="A69" s="45">
        <v>21</v>
      </c>
      <c r="B69" s="15" t="s">
        <v>45</v>
      </c>
      <c r="C69" s="15"/>
      <c r="D69" s="15"/>
      <c r="E69" s="15"/>
      <c r="F69" s="15"/>
      <c r="G69" s="15"/>
      <c r="H69" s="15"/>
      <c r="I69" s="15"/>
      <c r="J69" s="15"/>
      <c r="K69" s="15"/>
      <c r="L69" s="24">
        <f t="shared" ref="L69" si="48">L70*$R69</f>
        <v>6341.3850000000002</v>
      </c>
      <c r="M69" s="24">
        <f t="shared" ref="M69" si="49">M70*$R69</f>
        <v>8455.18</v>
      </c>
      <c r="N69" s="24">
        <f>N70*$R69</f>
        <v>6341.3850000000002</v>
      </c>
      <c r="O69" s="15"/>
      <c r="P69" s="15"/>
      <c r="Q69" s="25">
        <v>0.5</v>
      </c>
      <c r="R69" s="26">
        <f>S49</f>
        <v>21137.95</v>
      </c>
      <c r="T69" s="43">
        <f t="shared" si="3"/>
        <v>21137.95</v>
      </c>
      <c r="U69" s="22">
        <f t="shared" si="4"/>
        <v>0</v>
      </c>
    </row>
    <row r="70" spans="1:21" x14ac:dyDescent="0.2">
      <c r="A70" s="4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44">
        <v>0.3</v>
      </c>
      <c r="M70" s="44">
        <v>0.4</v>
      </c>
      <c r="N70" s="44">
        <v>0.3</v>
      </c>
      <c r="O70" s="16"/>
      <c r="P70" s="16"/>
      <c r="Q70" s="29"/>
      <c r="R70" s="30"/>
      <c r="T70" s="43">
        <f t="shared" si="3"/>
        <v>1</v>
      </c>
      <c r="U70" s="22">
        <f t="shared" si="4"/>
        <v>1</v>
      </c>
    </row>
    <row r="71" spans="1:21" x14ac:dyDescent="0.2">
      <c r="A71" s="45">
        <v>22</v>
      </c>
      <c r="B71" s="17" t="s">
        <v>46</v>
      </c>
      <c r="C71" s="18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47">
        <f>N73*R71</f>
        <v>18886.998</v>
      </c>
      <c r="O71" s="47">
        <f>O73*R71</f>
        <v>12591.332000000002</v>
      </c>
      <c r="P71" s="15"/>
      <c r="Q71" s="25">
        <v>0.8</v>
      </c>
      <c r="R71" s="26">
        <f>S50</f>
        <v>31478.33</v>
      </c>
      <c r="T71" s="43">
        <f t="shared" si="3"/>
        <v>31478.33</v>
      </c>
      <c r="U71" s="22">
        <f t="shared" si="4"/>
        <v>0</v>
      </c>
    </row>
    <row r="72" spans="1:21" x14ac:dyDescent="0.2">
      <c r="A72" s="48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50"/>
      <c r="O72" s="50"/>
      <c r="P72" s="49"/>
      <c r="Q72" s="51"/>
      <c r="R72" s="52"/>
      <c r="T72" s="43">
        <f t="shared" si="3"/>
        <v>0</v>
      </c>
      <c r="U72" s="22">
        <f t="shared" si="4"/>
        <v>0</v>
      </c>
    </row>
    <row r="73" spans="1:21" x14ac:dyDescent="0.2">
      <c r="A73" s="4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44">
        <v>0.6</v>
      </c>
      <c r="O73" s="44">
        <v>0.4</v>
      </c>
      <c r="P73" s="16"/>
      <c r="Q73" s="29"/>
      <c r="R73" s="30"/>
      <c r="T73" s="43">
        <f t="shared" si="3"/>
        <v>1</v>
      </c>
      <c r="U73" s="22">
        <f t="shared" si="4"/>
        <v>1</v>
      </c>
    </row>
    <row r="74" spans="1:21" x14ac:dyDescent="0.2">
      <c r="A74" s="45">
        <v>23</v>
      </c>
      <c r="B74" s="15" t="s">
        <v>47</v>
      </c>
      <c r="C74" s="15"/>
      <c r="D74" s="15"/>
      <c r="E74" s="15"/>
      <c r="F74" s="15"/>
      <c r="G74" s="15"/>
      <c r="H74" s="15"/>
      <c r="I74" s="15"/>
      <c r="J74" s="15"/>
      <c r="K74" s="24">
        <f t="shared" ref="K74" si="50">K75*$R74</f>
        <v>4784.79</v>
      </c>
      <c r="L74" s="24">
        <f t="shared" ref="L74" si="51">L75*$R74</f>
        <v>4784.79</v>
      </c>
      <c r="M74" s="15"/>
      <c r="N74" s="15"/>
      <c r="O74" s="15"/>
      <c r="P74" s="15"/>
      <c r="Q74" s="25">
        <v>0.2</v>
      </c>
      <c r="R74" s="26">
        <f>S51</f>
        <v>9569.58</v>
      </c>
      <c r="T74" s="43">
        <f t="shared" si="3"/>
        <v>9569.58</v>
      </c>
      <c r="U74" s="22">
        <f t="shared" si="4"/>
        <v>0</v>
      </c>
    </row>
    <row r="75" spans="1:21" x14ac:dyDescent="0.2">
      <c r="A75" s="46"/>
      <c r="B75" s="16"/>
      <c r="C75" s="16"/>
      <c r="D75" s="16"/>
      <c r="E75" s="16"/>
      <c r="F75" s="16"/>
      <c r="G75" s="16"/>
      <c r="H75" s="16"/>
      <c r="I75" s="16"/>
      <c r="J75" s="16"/>
      <c r="K75" s="44">
        <v>0.5</v>
      </c>
      <c r="L75" s="44">
        <v>0.5</v>
      </c>
      <c r="M75" s="16"/>
      <c r="N75" s="16"/>
      <c r="O75" s="16"/>
      <c r="P75" s="16"/>
      <c r="Q75" s="29"/>
      <c r="R75" s="30"/>
      <c r="T75" s="43">
        <f t="shared" si="3"/>
        <v>1</v>
      </c>
      <c r="U75" s="22">
        <f t="shared" si="4"/>
        <v>1</v>
      </c>
    </row>
    <row r="76" spans="1:21" x14ac:dyDescent="0.2">
      <c r="A76" s="45">
        <v>24</v>
      </c>
      <c r="B76" s="15" t="s">
        <v>48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24">
        <f t="shared" ref="M76" si="52">M77*$R76</f>
        <v>4576.18</v>
      </c>
      <c r="N76" s="24">
        <f t="shared" ref="N76" si="53">N77*$R76</f>
        <v>4576.18</v>
      </c>
      <c r="O76" s="15"/>
      <c r="P76" s="15"/>
      <c r="Q76" s="25">
        <v>0.2</v>
      </c>
      <c r="R76" s="26">
        <f>S52</f>
        <v>9152.36</v>
      </c>
      <c r="T76" s="43">
        <f t="shared" si="3"/>
        <v>9152.36</v>
      </c>
      <c r="U76" s="22">
        <f t="shared" si="4"/>
        <v>0</v>
      </c>
    </row>
    <row r="77" spans="1:21" x14ac:dyDescent="0.2">
      <c r="A77" s="4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44">
        <v>0.5</v>
      </c>
      <c r="N77" s="44">
        <v>0.5</v>
      </c>
      <c r="O77" s="16"/>
      <c r="P77" s="16"/>
      <c r="Q77" s="29"/>
      <c r="R77" s="30"/>
      <c r="T77" s="43">
        <f t="shared" si="3"/>
        <v>1</v>
      </c>
      <c r="U77" s="22">
        <f t="shared" si="4"/>
        <v>1</v>
      </c>
    </row>
    <row r="78" spans="1:21" x14ac:dyDescent="0.2">
      <c r="A78" s="45">
        <v>25</v>
      </c>
      <c r="B78" s="15" t="s">
        <v>49</v>
      </c>
      <c r="C78" s="15"/>
      <c r="D78" s="15"/>
      <c r="E78" s="15"/>
      <c r="F78" s="15"/>
      <c r="G78" s="15"/>
      <c r="H78" s="15"/>
      <c r="I78" s="15"/>
      <c r="J78" s="15"/>
      <c r="K78" s="15"/>
      <c r="L78" s="24">
        <f t="shared" ref="L78" si="54">L79*$R78</f>
        <v>37067.764999999999</v>
      </c>
      <c r="M78" s="24">
        <f t="shared" ref="M78" si="55">M79*$R78</f>
        <v>37067.764999999999</v>
      </c>
      <c r="N78" s="15"/>
      <c r="O78" s="15"/>
      <c r="P78" s="15"/>
      <c r="Q78" s="25">
        <v>1.8</v>
      </c>
      <c r="R78" s="26">
        <f>S53</f>
        <v>74135.53</v>
      </c>
      <c r="T78" s="43">
        <f t="shared" si="3"/>
        <v>74135.53</v>
      </c>
      <c r="U78" s="22">
        <f t="shared" si="4"/>
        <v>0</v>
      </c>
    </row>
    <row r="79" spans="1:21" x14ac:dyDescent="0.2">
      <c r="A79" s="4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44">
        <v>0.5</v>
      </c>
      <c r="M79" s="44">
        <v>0.5</v>
      </c>
      <c r="N79" s="16"/>
      <c r="O79" s="16"/>
      <c r="P79" s="16"/>
      <c r="Q79" s="29"/>
      <c r="R79" s="30"/>
      <c r="T79" s="43">
        <f t="shared" si="3"/>
        <v>1</v>
      </c>
      <c r="U79" s="22">
        <f t="shared" si="4"/>
        <v>1</v>
      </c>
    </row>
    <row r="80" spans="1:21" x14ac:dyDescent="0.2">
      <c r="A80" s="45">
        <v>26</v>
      </c>
      <c r="B80" s="15" t="s">
        <v>50</v>
      </c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24">
        <f t="shared" ref="P80" si="56">P81*$R80</f>
        <v>42182.279999999992</v>
      </c>
      <c r="Q80" s="25">
        <v>1</v>
      </c>
      <c r="R80" s="26">
        <f>S54</f>
        <v>42182.279999999992</v>
      </c>
      <c r="T80" s="43">
        <f t="shared" si="3"/>
        <v>42182.279999999992</v>
      </c>
      <c r="U80" s="22">
        <f t="shared" si="4"/>
        <v>0</v>
      </c>
    </row>
    <row r="81" spans="1:21" x14ac:dyDescent="0.2">
      <c r="A81" s="4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44">
        <v>1</v>
      </c>
      <c r="Q81" s="29"/>
      <c r="R81" s="30"/>
      <c r="T81" s="43">
        <f t="shared" si="3"/>
        <v>1</v>
      </c>
      <c r="U81" s="22">
        <f t="shared" si="4"/>
        <v>1</v>
      </c>
    </row>
    <row r="82" spans="1:21" x14ac:dyDescent="0.2">
      <c r="A82" s="45">
        <v>27</v>
      </c>
      <c r="B82" s="15" t="s">
        <v>51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24">
        <f t="shared" ref="M82" si="57">M83*$R82</f>
        <v>11086.484</v>
      </c>
      <c r="N82" s="24">
        <f t="shared" ref="N82" si="58">N83*$R82</f>
        <v>8314.8629999999994</v>
      </c>
      <c r="O82" s="24">
        <f t="shared" ref="O82" si="59">O83*$R82</f>
        <v>8314.8629999999994</v>
      </c>
      <c r="P82" s="15"/>
      <c r="Q82" s="25">
        <v>0.7</v>
      </c>
      <c r="R82" s="26">
        <f>S55</f>
        <v>27716.21</v>
      </c>
      <c r="T82" s="43">
        <f t="shared" si="3"/>
        <v>27716.21</v>
      </c>
      <c r="U82" s="22">
        <f t="shared" si="4"/>
        <v>0</v>
      </c>
    </row>
    <row r="83" spans="1:21" x14ac:dyDescent="0.2">
      <c r="A83" s="4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44">
        <v>0.4</v>
      </c>
      <c r="N83" s="44">
        <v>0.3</v>
      </c>
      <c r="O83" s="44">
        <v>0.3</v>
      </c>
      <c r="P83" s="16"/>
      <c r="Q83" s="29"/>
      <c r="R83" s="30"/>
      <c r="T83" s="43">
        <f t="shared" si="3"/>
        <v>1</v>
      </c>
      <c r="U83" s="22">
        <f t="shared" si="4"/>
        <v>1</v>
      </c>
    </row>
    <row r="84" spans="1:21" x14ac:dyDescent="0.2">
      <c r="A84" s="45">
        <v>28</v>
      </c>
      <c r="B84" s="15" t="s">
        <v>52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24">
        <f t="shared" ref="O84" si="60">O85*$R84</f>
        <v>16339.98</v>
      </c>
      <c r="P84" s="24">
        <f t="shared" ref="P84" si="61">P85*$R84</f>
        <v>16339.98</v>
      </c>
      <c r="Q84" s="25">
        <v>0.8</v>
      </c>
      <c r="R84" s="26">
        <f>S56</f>
        <v>32679.96</v>
      </c>
      <c r="T84" s="43">
        <f t="shared" si="3"/>
        <v>32679.96</v>
      </c>
      <c r="U84" s="22">
        <f t="shared" si="4"/>
        <v>0</v>
      </c>
    </row>
    <row r="85" spans="1:21" x14ac:dyDescent="0.2">
      <c r="A85" s="4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44">
        <v>0.5</v>
      </c>
      <c r="P85" s="44">
        <v>0.5</v>
      </c>
      <c r="Q85" s="29"/>
      <c r="R85" s="30"/>
      <c r="T85" s="43">
        <f t="shared" si="3"/>
        <v>1</v>
      </c>
      <c r="U85" s="22">
        <f t="shared" si="4"/>
        <v>1</v>
      </c>
    </row>
    <row r="86" spans="1:21" x14ac:dyDescent="0.2">
      <c r="A86" s="45">
        <v>29</v>
      </c>
      <c r="B86" s="15" t="s">
        <v>53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24">
        <f t="shared" ref="O86" si="62">O87*$R86</f>
        <v>67928.585000000006</v>
      </c>
      <c r="P86" s="24">
        <f t="shared" ref="P86" si="63">P87*$R86</f>
        <v>67928.585000000006</v>
      </c>
      <c r="Q86" s="25">
        <v>3.3</v>
      </c>
      <c r="R86" s="26">
        <f>S57</f>
        <v>135857.17000000001</v>
      </c>
      <c r="T86" s="43">
        <f t="shared" si="3"/>
        <v>135857.17000000001</v>
      </c>
      <c r="U86" s="22">
        <f t="shared" si="4"/>
        <v>0</v>
      </c>
    </row>
    <row r="87" spans="1:21" x14ac:dyDescent="0.2">
      <c r="A87" s="46"/>
      <c r="B87" s="16"/>
      <c r="C87" s="16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53">
        <v>0.5</v>
      </c>
      <c r="P87" s="53">
        <v>0.5</v>
      </c>
      <c r="Q87" s="51"/>
      <c r="R87" s="52"/>
      <c r="T87" s="43">
        <f t="shared" si="3"/>
        <v>1</v>
      </c>
      <c r="U87" s="22">
        <f>T87-R87</f>
        <v>1</v>
      </c>
    </row>
    <row r="88" spans="1:21" ht="34.5" customHeight="1" x14ac:dyDescent="0.2">
      <c r="A88" s="4"/>
      <c r="B88" s="4" t="s">
        <v>16</v>
      </c>
      <c r="C88" s="6" t="s">
        <v>19</v>
      </c>
      <c r="D88" s="54">
        <f t="shared" ref="D88:S88" si="64">D86+D84+D82+D80+D78+D76+D74+D71+D69+D67+D65+D63+D61+D59+D57+D55+D53+D51+D49+D47+D45+D43+D41+D39+D37+D35+D33+D31+D29</f>
        <v>94477.948000000004</v>
      </c>
      <c r="E88" s="54">
        <f t="shared" si="64"/>
        <v>155555.78399999996</v>
      </c>
      <c r="F88" s="54">
        <f t="shared" si="64"/>
        <v>369909.40999999992</v>
      </c>
      <c r="G88" s="54">
        <f t="shared" si="64"/>
        <v>434552.59799999994</v>
      </c>
      <c r="H88" s="54">
        <f t="shared" si="64"/>
        <v>452883.63399999996</v>
      </c>
      <c r="I88" s="54">
        <f t="shared" si="64"/>
        <v>458532.7655311845</v>
      </c>
      <c r="J88" s="54">
        <f t="shared" si="64"/>
        <v>315922.66546881542</v>
      </c>
      <c r="K88" s="54">
        <f t="shared" si="64"/>
        <v>380290.73100000003</v>
      </c>
      <c r="L88" s="54">
        <f t="shared" si="64"/>
        <v>449367.37200000003</v>
      </c>
      <c r="M88" s="54">
        <f t="shared" si="64"/>
        <v>444107.37400000007</v>
      </c>
      <c r="N88" s="54">
        <f t="shared" si="64"/>
        <v>237526.609</v>
      </c>
      <c r="O88" s="54">
        <f t="shared" si="64"/>
        <v>176148.87400000001</v>
      </c>
      <c r="P88" s="54">
        <f t="shared" si="64"/>
        <v>126450.845</v>
      </c>
      <c r="Q88" s="54"/>
      <c r="R88" s="55"/>
      <c r="S88" s="56">
        <f t="shared" si="64"/>
        <v>2703675.07</v>
      </c>
      <c r="T88" s="56"/>
    </row>
    <row r="89" spans="1:21" ht="34.5" customHeight="1" x14ac:dyDescent="0.2">
      <c r="A89" s="4"/>
      <c r="B89" s="4" t="s">
        <v>24</v>
      </c>
      <c r="C89" s="7" t="s">
        <v>19</v>
      </c>
      <c r="D89" s="57">
        <f>D88</f>
        <v>94477.948000000004</v>
      </c>
      <c r="E89" s="57">
        <f>E88+D89</f>
        <v>250033.73199999996</v>
      </c>
      <c r="F89" s="57">
        <f t="shared" ref="F89:P89" si="65">F88+E89</f>
        <v>619943.14199999988</v>
      </c>
      <c r="G89" s="57">
        <f t="shared" si="65"/>
        <v>1054495.7399999998</v>
      </c>
      <c r="H89" s="57">
        <f t="shared" si="65"/>
        <v>1507379.3739999998</v>
      </c>
      <c r="I89" s="57">
        <f t="shared" si="65"/>
        <v>1965912.1395311845</v>
      </c>
      <c r="J89" s="57">
        <f t="shared" si="65"/>
        <v>2281834.8049999997</v>
      </c>
      <c r="K89" s="57">
        <f t="shared" si="65"/>
        <v>2662125.5359999998</v>
      </c>
      <c r="L89" s="57">
        <f t="shared" si="65"/>
        <v>3111492.9079999998</v>
      </c>
      <c r="M89" s="57">
        <f t="shared" si="65"/>
        <v>3555600.2819999997</v>
      </c>
      <c r="N89" s="57">
        <f t="shared" si="65"/>
        <v>3793126.8909999998</v>
      </c>
      <c r="O89" s="57">
        <f t="shared" si="65"/>
        <v>3969275.7649999997</v>
      </c>
      <c r="P89" s="57">
        <f t="shared" si="65"/>
        <v>4095726.61</v>
      </c>
      <c r="Q89" s="58">
        <v>100</v>
      </c>
      <c r="R89" s="59">
        <f>SUM(R29:R88)</f>
        <v>4095726.6099999989</v>
      </c>
    </row>
    <row r="90" spans="1:21" ht="82.5" customHeight="1" x14ac:dyDescent="0.2">
      <c r="A90" s="60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2"/>
    </row>
    <row r="91" spans="1:21" ht="34.5" customHeight="1" x14ac:dyDescent="0.2">
      <c r="A91" s="63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5"/>
    </row>
    <row r="92" spans="1:21" ht="34.5" customHeight="1" x14ac:dyDescent="0.2">
      <c r="A92" s="66"/>
      <c r="B92" s="67"/>
      <c r="C92" s="67"/>
      <c r="D92" s="67"/>
      <c r="E92" s="67"/>
      <c r="F92" s="67"/>
      <c r="G92" s="67"/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68"/>
    </row>
    <row r="93" spans="1:21" ht="91.5" customHeight="1" x14ac:dyDescent="0.2">
      <c r="A93" s="97"/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9"/>
    </row>
    <row r="94" spans="1:21" ht="34.5" customHeight="1" x14ac:dyDescent="0.2">
      <c r="A94" s="4"/>
      <c r="B94" s="1" t="s">
        <v>0</v>
      </c>
      <c r="C94" s="2" t="s">
        <v>1</v>
      </c>
      <c r="D94" s="2" t="s">
        <v>2</v>
      </c>
      <c r="E94" s="2" t="s">
        <v>3</v>
      </c>
      <c r="F94" s="2" t="s">
        <v>4</v>
      </c>
      <c r="G94" s="2" t="s">
        <v>5</v>
      </c>
      <c r="H94" s="2" t="s">
        <v>6</v>
      </c>
      <c r="I94" s="2" t="s">
        <v>7</v>
      </c>
      <c r="J94" s="2" t="s">
        <v>8</v>
      </c>
      <c r="K94" s="2" t="s">
        <v>9</v>
      </c>
      <c r="L94" s="2" t="s">
        <v>10</v>
      </c>
      <c r="M94" s="2" t="s">
        <v>11</v>
      </c>
      <c r="N94" s="2" t="s">
        <v>12</v>
      </c>
      <c r="O94" s="2" t="s">
        <v>13</v>
      </c>
      <c r="P94" s="2" t="s">
        <v>14</v>
      </c>
      <c r="Q94" s="3" t="s">
        <v>15</v>
      </c>
      <c r="R94" s="5" t="s">
        <v>16</v>
      </c>
    </row>
    <row r="95" spans="1:21" ht="22.7" customHeight="1" x14ac:dyDescent="0.2">
      <c r="A95" s="69">
        <v>1</v>
      </c>
      <c r="B95" s="4" t="s">
        <v>41</v>
      </c>
      <c r="C95" s="70"/>
      <c r="D95" s="70"/>
      <c r="E95" s="70"/>
      <c r="F95" s="70"/>
      <c r="G95" s="70"/>
      <c r="H95" s="70"/>
      <c r="I95" s="70"/>
      <c r="J95" s="71">
        <v>2187.52</v>
      </c>
      <c r="K95" s="71">
        <v>2187.52</v>
      </c>
      <c r="L95" s="70"/>
      <c r="M95" s="70"/>
      <c r="N95" s="70"/>
      <c r="O95" s="70"/>
      <c r="P95" s="70"/>
      <c r="Q95" s="72">
        <v>1.6</v>
      </c>
      <c r="R95" s="73">
        <v>4375.03</v>
      </c>
    </row>
    <row r="96" spans="1:21" ht="22.7" customHeight="1" x14ac:dyDescent="0.2">
      <c r="A96" s="69">
        <v>2</v>
      </c>
      <c r="B96" s="4" t="s">
        <v>54</v>
      </c>
      <c r="C96" s="70"/>
      <c r="D96" s="70"/>
      <c r="E96" s="70"/>
      <c r="F96" s="70"/>
      <c r="G96" s="70"/>
      <c r="H96" s="70"/>
      <c r="I96" s="70"/>
      <c r="J96" s="71">
        <v>1151.19</v>
      </c>
      <c r="K96" s="71">
        <v>1918.65</v>
      </c>
      <c r="L96" s="74">
        <v>383.73</v>
      </c>
      <c r="M96" s="74">
        <v>383.73</v>
      </c>
      <c r="N96" s="70"/>
      <c r="O96" s="70"/>
      <c r="P96" s="70"/>
      <c r="Q96" s="72">
        <v>1.4</v>
      </c>
      <c r="R96" s="73">
        <v>3837.3</v>
      </c>
    </row>
    <row r="97" spans="1:18" ht="22.7" customHeight="1" x14ac:dyDescent="0.2">
      <c r="A97" s="69">
        <v>3</v>
      </c>
      <c r="B97" s="4" t="s">
        <v>42</v>
      </c>
      <c r="C97" s="70"/>
      <c r="D97" s="70"/>
      <c r="E97" s="70"/>
      <c r="F97" s="70"/>
      <c r="G97" s="70"/>
      <c r="H97" s="70"/>
      <c r="I97" s="70"/>
      <c r="J97" s="70"/>
      <c r="K97" s="70"/>
      <c r="L97" s="71">
        <v>6968.78</v>
      </c>
      <c r="M97" s="70"/>
      <c r="N97" s="70"/>
      <c r="O97" s="70"/>
      <c r="P97" s="70"/>
      <c r="Q97" s="72">
        <v>2.6</v>
      </c>
      <c r="R97" s="73">
        <v>6968.78</v>
      </c>
    </row>
    <row r="98" spans="1:18" ht="22.7" customHeight="1" x14ac:dyDescent="0.2">
      <c r="A98" s="69">
        <v>4</v>
      </c>
      <c r="B98" s="4" t="s">
        <v>47</v>
      </c>
      <c r="C98" s="70"/>
      <c r="D98" s="70"/>
      <c r="E98" s="70"/>
      <c r="F98" s="70"/>
      <c r="G98" s="70"/>
      <c r="H98" s="70"/>
      <c r="I98" s="70"/>
      <c r="J98" s="71">
        <v>12884.99</v>
      </c>
      <c r="K98" s="71">
        <v>17179.98</v>
      </c>
      <c r="L98" s="71">
        <v>12884.99</v>
      </c>
      <c r="M98" s="70"/>
      <c r="N98" s="70"/>
      <c r="O98" s="70"/>
      <c r="P98" s="70"/>
      <c r="Q98" s="72">
        <v>16</v>
      </c>
      <c r="R98" s="73">
        <v>42949.96</v>
      </c>
    </row>
    <row r="99" spans="1:18" ht="22.7" customHeight="1" x14ac:dyDescent="0.2">
      <c r="A99" s="69">
        <v>5</v>
      </c>
      <c r="B99" s="4" t="s">
        <v>55</v>
      </c>
      <c r="C99" s="70"/>
      <c r="D99" s="70"/>
      <c r="E99" s="70"/>
      <c r="F99" s="70"/>
      <c r="G99" s="70"/>
      <c r="H99" s="70"/>
      <c r="I99" s="70"/>
      <c r="J99" s="71">
        <v>4163.66</v>
      </c>
      <c r="K99" s="71">
        <v>4163.66</v>
      </c>
      <c r="L99" s="70"/>
      <c r="M99" s="70"/>
      <c r="N99" s="70"/>
      <c r="O99" s="70"/>
      <c r="P99" s="70"/>
      <c r="Q99" s="72">
        <v>3.1</v>
      </c>
      <c r="R99" s="73">
        <v>8327.32</v>
      </c>
    </row>
    <row r="100" spans="1:18" ht="22.7" customHeight="1" x14ac:dyDescent="0.2">
      <c r="A100" s="69">
        <v>6</v>
      </c>
      <c r="B100" s="4" t="s">
        <v>43</v>
      </c>
      <c r="C100" s="70"/>
      <c r="D100" s="70"/>
      <c r="E100" s="70"/>
      <c r="F100" s="70"/>
      <c r="G100" s="70"/>
      <c r="H100" s="70"/>
      <c r="I100" s="71">
        <v>20211.3</v>
      </c>
      <c r="J100" s="71">
        <v>121267.79</v>
      </c>
      <c r="K100" s="71">
        <v>40422.6</v>
      </c>
      <c r="L100" s="71">
        <v>20211.3</v>
      </c>
      <c r="M100" s="70"/>
      <c r="N100" s="70"/>
      <c r="O100" s="70"/>
      <c r="P100" s="70"/>
      <c r="Q100" s="72">
        <v>75.3</v>
      </c>
      <c r="R100" s="73">
        <v>202112.98</v>
      </c>
    </row>
    <row r="101" spans="1:18" ht="22.7" customHeight="1" x14ac:dyDescent="0.2">
      <c r="A101" s="70"/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  <c r="R101" s="5"/>
    </row>
    <row r="102" spans="1:18" ht="22.7" customHeight="1" x14ac:dyDescent="0.2">
      <c r="A102" s="70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5"/>
    </row>
    <row r="103" spans="1:18" ht="22.7" customHeight="1" x14ac:dyDescent="0.2">
      <c r="A103" s="70"/>
      <c r="B103" s="70"/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5"/>
    </row>
    <row r="104" spans="1:18" ht="34.5" customHeight="1" x14ac:dyDescent="0.2">
      <c r="A104" s="4"/>
      <c r="B104" s="4" t="s">
        <v>16</v>
      </c>
      <c r="C104" s="7" t="s">
        <v>19</v>
      </c>
      <c r="D104" s="7" t="s">
        <v>19</v>
      </c>
      <c r="E104" s="7" t="s">
        <v>19</v>
      </c>
      <c r="F104" s="7" t="s">
        <v>19</v>
      </c>
      <c r="G104" s="7" t="s">
        <v>19</v>
      </c>
      <c r="H104" s="7" t="s">
        <v>19</v>
      </c>
      <c r="I104" s="34">
        <v>20211.3</v>
      </c>
      <c r="J104" s="34">
        <v>141655.14000000001</v>
      </c>
      <c r="K104" s="34">
        <v>65872.41</v>
      </c>
      <c r="L104" s="34">
        <v>40448.800000000003</v>
      </c>
      <c r="M104" s="75">
        <v>383.73</v>
      </c>
      <c r="N104" s="4"/>
      <c r="O104" s="4"/>
      <c r="P104" s="4"/>
      <c r="Q104" s="4"/>
      <c r="R104" s="33"/>
    </row>
    <row r="105" spans="1:18" ht="34.5" customHeight="1" x14ac:dyDescent="0.2">
      <c r="A105" s="4"/>
      <c r="B105" s="4" t="s">
        <v>24</v>
      </c>
      <c r="C105" s="7" t="s">
        <v>19</v>
      </c>
      <c r="D105" s="7" t="s">
        <v>19</v>
      </c>
      <c r="E105" s="7" t="s">
        <v>19</v>
      </c>
      <c r="F105" s="7" t="s">
        <v>19</v>
      </c>
      <c r="G105" s="7" t="s">
        <v>19</v>
      </c>
      <c r="H105" s="7" t="s">
        <v>19</v>
      </c>
      <c r="I105" s="34">
        <v>20211.3</v>
      </c>
      <c r="J105" s="34">
        <v>161866.44</v>
      </c>
      <c r="K105" s="34">
        <v>227738.84</v>
      </c>
      <c r="L105" s="34">
        <v>268187.64</v>
      </c>
      <c r="M105" s="34">
        <v>268571.37</v>
      </c>
      <c r="N105" s="4"/>
      <c r="O105" s="4"/>
      <c r="P105" s="4"/>
      <c r="Q105" s="35">
        <v>100</v>
      </c>
      <c r="R105" s="76">
        <v>268571.37</v>
      </c>
    </row>
    <row r="106" spans="1:18" ht="34.5" customHeight="1" x14ac:dyDescent="0.2">
      <c r="A106" s="60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2"/>
    </row>
    <row r="107" spans="1:18" ht="34.5" customHeight="1" x14ac:dyDescent="0.2">
      <c r="A107" s="63"/>
      <c r="B107" s="64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  <c r="P107" s="64"/>
      <c r="Q107" s="64"/>
      <c r="R107" s="65"/>
    </row>
    <row r="108" spans="1:18" ht="34.5" customHeight="1" x14ac:dyDescent="0.2">
      <c r="A108" s="63"/>
      <c r="B108" s="64"/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  <c r="O108" s="64"/>
      <c r="P108" s="64"/>
      <c r="Q108" s="64"/>
      <c r="R108" s="65"/>
    </row>
    <row r="109" spans="1:18" ht="34.5" customHeight="1" x14ac:dyDescent="0.2">
      <c r="A109" s="63"/>
      <c r="B109" s="64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  <c r="P109" s="64"/>
      <c r="Q109" s="64"/>
      <c r="R109" s="65"/>
    </row>
    <row r="110" spans="1:18" x14ac:dyDescent="0.2">
      <c r="A110" s="66"/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  <c r="P110" s="67"/>
      <c r="Q110" s="67"/>
      <c r="R110" s="68"/>
    </row>
    <row r="111" spans="1:18" ht="102.75" customHeight="1" x14ac:dyDescent="0.2">
      <c r="A111" s="97"/>
      <c r="B111" s="98"/>
      <c r="C111" s="98"/>
      <c r="D111" s="98"/>
      <c r="E111" s="98"/>
      <c r="F111" s="98"/>
      <c r="G111" s="98"/>
      <c r="H111" s="98"/>
      <c r="I111" s="98"/>
      <c r="J111" s="98"/>
      <c r="K111" s="98"/>
      <c r="L111" s="98"/>
      <c r="M111" s="98"/>
      <c r="N111" s="98"/>
      <c r="O111" s="98"/>
      <c r="P111" s="98"/>
      <c r="Q111" s="98"/>
      <c r="R111" s="99"/>
    </row>
    <row r="112" spans="1:18" ht="34.5" customHeight="1" x14ac:dyDescent="0.2">
      <c r="A112" s="4"/>
      <c r="B112" s="1" t="s">
        <v>0</v>
      </c>
      <c r="C112" s="2" t="s">
        <v>1</v>
      </c>
      <c r="D112" s="2" t="s">
        <v>2</v>
      </c>
      <c r="E112" s="2" t="s">
        <v>3</v>
      </c>
      <c r="F112" s="2" t="s">
        <v>4</v>
      </c>
      <c r="G112" s="2" t="s">
        <v>5</v>
      </c>
      <c r="H112" s="2" t="s">
        <v>6</v>
      </c>
      <c r="I112" s="2" t="s">
        <v>7</v>
      </c>
      <c r="J112" s="2" t="s">
        <v>8</v>
      </c>
      <c r="K112" s="2" t="s">
        <v>9</v>
      </c>
      <c r="L112" s="2" t="s">
        <v>10</v>
      </c>
      <c r="M112" s="2" t="s">
        <v>11</v>
      </c>
      <c r="N112" s="2" t="s">
        <v>12</v>
      </c>
      <c r="O112" s="2" t="s">
        <v>13</v>
      </c>
      <c r="P112" s="2" t="s">
        <v>14</v>
      </c>
      <c r="Q112" s="3" t="s">
        <v>15</v>
      </c>
      <c r="R112" s="5" t="s">
        <v>16</v>
      </c>
    </row>
    <row r="113" spans="1:18" ht="22.7" customHeight="1" x14ac:dyDescent="0.2">
      <c r="A113" s="69">
        <v>1</v>
      </c>
      <c r="B113" s="4" t="s">
        <v>25</v>
      </c>
      <c r="C113" s="70"/>
      <c r="D113" s="70"/>
      <c r="E113" s="70"/>
      <c r="F113" s="70"/>
      <c r="G113" s="70"/>
      <c r="H113" s="71">
        <v>1338.39</v>
      </c>
      <c r="I113" s="70"/>
      <c r="J113" s="70"/>
      <c r="K113" s="70"/>
      <c r="L113" s="70"/>
      <c r="M113" s="70"/>
      <c r="N113" s="70"/>
      <c r="O113" s="70"/>
      <c r="P113" s="70"/>
      <c r="Q113" s="72">
        <v>0.6</v>
      </c>
      <c r="R113" s="73">
        <v>1338.39</v>
      </c>
    </row>
    <row r="114" spans="1:18" ht="22.7" customHeight="1" x14ac:dyDescent="0.2">
      <c r="A114" s="69">
        <v>2</v>
      </c>
      <c r="B114" s="4" t="s">
        <v>56</v>
      </c>
      <c r="C114" s="70"/>
      <c r="D114" s="70"/>
      <c r="E114" s="70"/>
      <c r="F114" s="70"/>
      <c r="G114" s="70"/>
      <c r="H114" s="71">
        <v>19111.23</v>
      </c>
      <c r="I114" s="70"/>
      <c r="J114" s="70"/>
      <c r="K114" s="70"/>
      <c r="L114" s="70"/>
      <c r="M114" s="70"/>
      <c r="N114" s="70"/>
      <c r="O114" s="70"/>
      <c r="P114" s="70"/>
      <c r="Q114" s="72">
        <v>8.1999999999999993</v>
      </c>
      <c r="R114" s="73">
        <v>19111.23</v>
      </c>
    </row>
    <row r="115" spans="1:18" ht="22.7" customHeight="1" x14ac:dyDescent="0.2">
      <c r="A115" s="69">
        <v>3</v>
      </c>
      <c r="B115" s="4" t="s">
        <v>57</v>
      </c>
      <c r="C115" s="70"/>
      <c r="D115" s="70"/>
      <c r="E115" s="70"/>
      <c r="F115" s="70"/>
      <c r="G115" s="70"/>
      <c r="H115" s="70"/>
      <c r="I115" s="71">
        <v>10034.16</v>
      </c>
      <c r="J115" s="70"/>
      <c r="K115" s="70"/>
      <c r="L115" s="70"/>
      <c r="M115" s="70"/>
      <c r="N115" s="70"/>
      <c r="O115" s="70"/>
      <c r="P115" s="70"/>
      <c r="Q115" s="72">
        <v>4.3</v>
      </c>
      <c r="R115" s="73">
        <v>10034.16</v>
      </c>
    </row>
    <row r="116" spans="1:18" ht="22.7" customHeight="1" x14ac:dyDescent="0.2">
      <c r="A116" s="69">
        <v>4</v>
      </c>
      <c r="B116" s="4" t="s">
        <v>30</v>
      </c>
      <c r="C116" s="70"/>
      <c r="D116" s="70"/>
      <c r="E116" s="70"/>
      <c r="F116" s="70"/>
      <c r="G116" s="70"/>
      <c r="H116" s="70"/>
      <c r="I116" s="71">
        <v>7625.9</v>
      </c>
      <c r="J116" s="70"/>
      <c r="K116" s="70"/>
      <c r="L116" s="70"/>
      <c r="M116" s="70"/>
      <c r="N116" s="70"/>
      <c r="O116" s="70"/>
      <c r="P116" s="70"/>
      <c r="Q116" s="72">
        <v>3.3</v>
      </c>
      <c r="R116" s="73">
        <v>7625.9</v>
      </c>
    </row>
    <row r="117" spans="1:18" ht="22.7" customHeight="1" x14ac:dyDescent="0.2">
      <c r="A117" s="69">
        <v>5</v>
      </c>
      <c r="B117" s="4" t="s">
        <v>33</v>
      </c>
      <c r="C117" s="70"/>
      <c r="D117" s="70"/>
      <c r="E117" s="70"/>
      <c r="F117" s="70"/>
      <c r="G117" s="70"/>
      <c r="H117" s="70"/>
      <c r="I117" s="71">
        <v>5266.42</v>
      </c>
      <c r="J117" s="70"/>
      <c r="K117" s="70"/>
      <c r="L117" s="70"/>
      <c r="M117" s="70"/>
      <c r="N117" s="70"/>
      <c r="O117" s="70"/>
      <c r="P117" s="70"/>
      <c r="Q117" s="72">
        <v>2.2999999999999998</v>
      </c>
      <c r="R117" s="73">
        <v>5266.42</v>
      </c>
    </row>
    <row r="118" spans="1:18" ht="22.7" customHeight="1" x14ac:dyDescent="0.2">
      <c r="A118" s="69">
        <v>6</v>
      </c>
      <c r="B118" s="4" t="s">
        <v>34</v>
      </c>
      <c r="C118" s="70"/>
      <c r="D118" s="70"/>
      <c r="E118" s="70"/>
      <c r="F118" s="70"/>
      <c r="G118" s="70"/>
      <c r="H118" s="70"/>
      <c r="I118" s="71">
        <v>14308.68</v>
      </c>
      <c r="J118" s="70"/>
      <c r="K118" s="70"/>
      <c r="L118" s="70"/>
      <c r="M118" s="70"/>
      <c r="N118" s="70"/>
      <c r="O118" s="70"/>
      <c r="P118" s="70"/>
      <c r="Q118" s="72">
        <v>6.2</v>
      </c>
      <c r="R118" s="73">
        <v>14308.68</v>
      </c>
    </row>
    <row r="119" spans="1:18" ht="22.7" customHeight="1" x14ac:dyDescent="0.2">
      <c r="A119" s="69">
        <v>7</v>
      </c>
      <c r="B119" s="4" t="s">
        <v>36</v>
      </c>
      <c r="C119" s="70"/>
      <c r="D119" s="70"/>
      <c r="E119" s="70"/>
      <c r="F119" s="70"/>
      <c r="G119" s="70"/>
      <c r="H119" s="70"/>
      <c r="I119" s="71">
        <v>2109.12</v>
      </c>
      <c r="J119" s="71">
        <v>3163.68</v>
      </c>
      <c r="K119" s="70"/>
      <c r="L119" s="70"/>
      <c r="M119" s="70"/>
      <c r="N119" s="70"/>
      <c r="O119" s="70"/>
      <c r="P119" s="70"/>
      <c r="Q119" s="72">
        <v>2.2999999999999998</v>
      </c>
      <c r="R119" s="73">
        <v>5272.8</v>
      </c>
    </row>
    <row r="120" spans="1:18" ht="22.7" customHeight="1" x14ac:dyDescent="0.2">
      <c r="A120" s="69">
        <v>8</v>
      </c>
      <c r="B120" s="4" t="s">
        <v>37</v>
      </c>
      <c r="C120" s="70"/>
      <c r="D120" s="70"/>
      <c r="E120" s="70"/>
      <c r="F120" s="70"/>
      <c r="G120" s="70"/>
      <c r="H120" s="70"/>
      <c r="I120" s="71">
        <v>8486.48</v>
      </c>
      <c r="J120" s="70"/>
      <c r="K120" s="70"/>
      <c r="L120" s="70"/>
      <c r="M120" s="70"/>
      <c r="N120" s="70"/>
      <c r="O120" s="70"/>
      <c r="P120" s="70"/>
      <c r="Q120" s="72">
        <v>3.6</v>
      </c>
      <c r="R120" s="73">
        <v>8486.48</v>
      </c>
    </row>
    <row r="121" spans="1:18" ht="22.7" customHeight="1" x14ac:dyDescent="0.2">
      <c r="A121" s="69">
        <v>9</v>
      </c>
      <c r="B121" s="4" t="s">
        <v>58</v>
      </c>
      <c r="C121" s="70"/>
      <c r="D121" s="70"/>
      <c r="E121" s="70"/>
      <c r="F121" s="70"/>
      <c r="G121" s="70"/>
      <c r="H121" s="70"/>
      <c r="I121" s="70"/>
      <c r="J121" s="71">
        <v>46766.75</v>
      </c>
      <c r="K121" s="71">
        <v>46766.75</v>
      </c>
      <c r="L121" s="70"/>
      <c r="M121" s="70"/>
      <c r="N121" s="70"/>
      <c r="O121" s="70"/>
      <c r="P121" s="70"/>
      <c r="Q121" s="72">
        <v>40.200000000000003</v>
      </c>
      <c r="R121" s="73">
        <v>93533.5</v>
      </c>
    </row>
    <row r="122" spans="1:18" ht="22.7" customHeight="1" x14ac:dyDescent="0.2">
      <c r="A122" s="77">
        <v>10</v>
      </c>
      <c r="B122" s="4" t="s">
        <v>59</v>
      </c>
      <c r="C122" s="70"/>
      <c r="D122" s="70"/>
      <c r="E122" s="70"/>
      <c r="F122" s="70"/>
      <c r="G122" s="70"/>
      <c r="H122" s="70"/>
      <c r="I122" s="70"/>
      <c r="J122" s="71">
        <v>33794.730000000003</v>
      </c>
      <c r="K122" s="71">
        <v>33794.730000000003</v>
      </c>
      <c r="L122" s="70"/>
      <c r="M122" s="70"/>
      <c r="N122" s="70"/>
      <c r="O122" s="70"/>
      <c r="P122" s="70"/>
      <c r="Q122" s="72">
        <v>29.1</v>
      </c>
      <c r="R122" s="73">
        <v>67589.460000000006</v>
      </c>
    </row>
    <row r="123" spans="1:18" ht="22.7" customHeight="1" x14ac:dyDescent="0.2">
      <c r="A123" s="70"/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5"/>
    </row>
    <row r="124" spans="1:18" ht="34.5" customHeight="1" x14ac:dyDescent="0.2">
      <c r="A124" s="4"/>
      <c r="B124" s="4" t="s">
        <v>16</v>
      </c>
      <c r="C124" s="7" t="s">
        <v>19</v>
      </c>
      <c r="D124" s="7" t="s">
        <v>19</v>
      </c>
      <c r="E124" s="7" t="s">
        <v>19</v>
      </c>
      <c r="F124" s="7" t="s">
        <v>19</v>
      </c>
      <c r="G124" s="7" t="s">
        <v>19</v>
      </c>
      <c r="H124" s="34">
        <v>20449.62</v>
      </c>
      <c r="I124" s="34">
        <v>47830.76</v>
      </c>
      <c r="J124" s="34">
        <v>83725.16</v>
      </c>
      <c r="K124" s="34">
        <v>80561.48</v>
      </c>
      <c r="L124" s="4"/>
      <c r="M124" s="4"/>
      <c r="N124" s="4"/>
      <c r="O124" s="4"/>
      <c r="P124" s="4"/>
      <c r="Q124" s="4"/>
      <c r="R124" s="33"/>
    </row>
    <row r="125" spans="1:18" ht="34.5" customHeight="1" x14ac:dyDescent="0.2">
      <c r="A125" s="4"/>
      <c r="B125" s="4" t="s">
        <v>24</v>
      </c>
      <c r="C125" s="7" t="s">
        <v>19</v>
      </c>
      <c r="D125" s="7" t="s">
        <v>19</v>
      </c>
      <c r="E125" s="7" t="s">
        <v>19</v>
      </c>
      <c r="F125" s="7" t="s">
        <v>19</v>
      </c>
      <c r="G125" s="7" t="s">
        <v>19</v>
      </c>
      <c r="H125" s="34">
        <v>20449.62</v>
      </c>
      <c r="I125" s="34">
        <v>68280.38</v>
      </c>
      <c r="J125" s="34">
        <v>152005.54</v>
      </c>
      <c r="K125" s="34">
        <v>232567.02</v>
      </c>
      <c r="L125" s="4"/>
      <c r="M125" s="4"/>
      <c r="N125" s="4"/>
      <c r="O125" s="4"/>
      <c r="P125" s="4"/>
      <c r="Q125" s="35">
        <v>100</v>
      </c>
      <c r="R125" s="76">
        <v>232567.02</v>
      </c>
    </row>
    <row r="126" spans="1:18" x14ac:dyDescent="0.2">
      <c r="A126" s="60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2"/>
    </row>
    <row r="127" spans="1:18" ht="34.5" customHeight="1" x14ac:dyDescent="0.2">
      <c r="A127" s="63"/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64"/>
      <c r="N127" s="64"/>
      <c r="O127" s="64"/>
      <c r="P127" s="64"/>
      <c r="Q127" s="64"/>
      <c r="R127" s="65"/>
    </row>
    <row r="128" spans="1:18" ht="34.5" customHeight="1" x14ac:dyDescent="0.2">
      <c r="A128" s="63"/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4"/>
      <c r="P128" s="64"/>
      <c r="Q128" s="64"/>
      <c r="R128" s="65"/>
    </row>
    <row r="129" spans="1:21" ht="34.5" customHeight="1" x14ac:dyDescent="0.2">
      <c r="A129" s="63"/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64"/>
      <c r="P129" s="64"/>
      <c r="Q129" s="64"/>
      <c r="R129" s="65"/>
    </row>
    <row r="130" spans="1:21" ht="34.5" customHeight="1" x14ac:dyDescent="0.2">
      <c r="A130" s="63"/>
      <c r="B130" s="64"/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64"/>
      <c r="N130" s="64"/>
      <c r="O130" s="64"/>
      <c r="P130" s="64"/>
      <c r="Q130" s="64"/>
      <c r="R130" s="65"/>
    </row>
    <row r="131" spans="1:21" ht="34.5" customHeight="1" x14ac:dyDescent="0.2">
      <c r="A131" s="66"/>
      <c r="B131" s="67"/>
      <c r="C131" s="67"/>
      <c r="D131" s="67"/>
      <c r="E131" s="67"/>
      <c r="F131" s="67"/>
      <c r="G131" s="67"/>
      <c r="H131" s="67"/>
      <c r="I131" s="67"/>
      <c r="J131" s="67"/>
      <c r="K131" s="67"/>
      <c r="L131" s="67"/>
      <c r="M131" s="67"/>
      <c r="N131" s="67"/>
      <c r="O131" s="67"/>
      <c r="P131" s="67"/>
      <c r="Q131" s="67"/>
      <c r="R131" s="68"/>
    </row>
    <row r="132" spans="1:21" ht="103.5" customHeight="1" x14ac:dyDescent="0.2">
      <c r="A132" s="97"/>
      <c r="B132" s="98"/>
      <c r="C132" s="98"/>
      <c r="D132" s="98"/>
      <c r="E132" s="98"/>
      <c r="F132" s="98"/>
      <c r="G132" s="98"/>
      <c r="H132" s="98"/>
      <c r="I132" s="98"/>
      <c r="J132" s="98"/>
      <c r="K132" s="98"/>
      <c r="L132" s="98"/>
      <c r="M132" s="98"/>
      <c r="N132" s="98"/>
      <c r="O132" s="98"/>
      <c r="P132" s="98"/>
      <c r="Q132" s="98"/>
      <c r="R132" s="99"/>
    </row>
    <row r="133" spans="1:21" ht="34.5" customHeight="1" x14ac:dyDescent="0.2">
      <c r="A133" s="4"/>
      <c r="B133" s="1" t="s">
        <v>0</v>
      </c>
      <c r="C133" s="2" t="s">
        <v>1</v>
      </c>
      <c r="D133" s="2" t="s">
        <v>2</v>
      </c>
      <c r="E133" s="2" t="s">
        <v>3</v>
      </c>
      <c r="F133" s="2" t="s">
        <v>4</v>
      </c>
      <c r="G133" s="2" t="s">
        <v>5</v>
      </c>
      <c r="H133" s="2" t="s">
        <v>6</v>
      </c>
      <c r="I133" s="2" t="s">
        <v>7</v>
      </c>
      <c r="J133" s="2" t="s">
        <v>8</v>
      </c>
      <c r="K133" s="2" t="s">
        <v>9</v>
      </c>
      <c r="L133" s="2" t="s">
        <v>10</v>
      </c>
      <c r="M133" s="2" t="s">
        <v>11</v>
      </c>
      <c r="N133" s="2" t="s">
        <v>12</v>
      </c>
      <c r="O133" s="2" t="s">
        <v>13</v>
      </c>
      <c r="P133" s="2" t="s">
        <v>14</v>
      </c>
      <c r="Q133" s="3" t="s">
        <v>15</v>
      </c>
      <c r="R133" s="5" t="s">
        <v>16</v>
      </c>
    </row>
    <row r="134" spans="1:21" ht="22.7" customHeight="1" x14ac:dyDescent="0.2">
      <c r="A134" s="69">
        <v>1</v>
      </c>
      <c r="B134" s="4" t="s">
        <v>60</v>
      </c>
      <c r="C134" s="71">
        <v>94588.05</v>
      </c>
      <c r="D134" s="70"/>
      <c r="E134" s="70"/>
      <c r="F134" s="70"/>
      <c r="G134" s="70"/>
      <c r="H134" s="70"/>
      <c r="I134" s="70"/>
      <c r="J134" s="70"/>
      <c r="K134" s="70"/>
      <c r="L134" s="70"/>
      <c r="M134" s="70"/>
      <c r="N134" s="70"/>
      <c r="O134" s="70"/>
      <c r="P134" s="70"/>
      <c r="Q134" s="72">
        <v>51</v>
      </c>
      <c r="R134" s="73">
        <v>94588.05</v>
      </c>
    </row>
    <row r="135" spans="1:21" ht="22.7" customHeight="1" x14ac:dyDescent="0.2">
      <c r="A135" s="69">
        <v>2</v>
      </c>
      <c r="B135" s="4" t="s">
        <v>61</v>
      </c>
      <c r="C135" s="71">
        <v>64542.34</v>
      </c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2">
        <v>34.799999999999997</v>
      </c>
      <c r="R135" s="73">
        <v>64542.34</v>
      </c>
    </row>
    <row r="136" spans="1:21" ht="22.7" customHeight="1" x14ac:dyDescent="0.2">
      <c r="A136" s="69">
        <v>3</v>
      </c>
      <c r="B136" s="4" t="s">
        <v>62</v>
      </c>
      <c r="C136" s="71">
        <v>14787.58</v>
      </c>
      <c r="D136" s="70"/>
      <c r="E136" s="70"/>
      <c r="F136" s="70"/>
      <c r="G136" s="70"/>
      <c r="H136" s="70"/>
      <c r="I136" s="70"/>
      <c r="J136" s="70"/>
      <c r="K136" s="70"/>
      <c r="L136" s="70"/>
      <c r="M136" s="70"/>
      <c r="N136" s="70"/>
      <c r="O136" s="70"/>
      <c r="P136" s="70"/>
      <c r="Q136" s="72">
        <v>8</v>
      </c>
      <c r="R136" s="73">
        <v>14787.58</v>
      </c>
    </row>
    <row r="137" spans="1:21" ht="22.7" customHeight="1" x14ac:dyDescent="0.2">
      <c r="A137" s="69">
        <v>4</v>
      </c>
      <c r="B137" s="4" t="s">
        <v>63</v>
      </c>
      <c r="C137" s="71">
        <v>6632.23</v>
      </c>
      <c r="D137" s="70"/>
      <c r="E137" s="70"/>
      <c r="F137" s="70"/>
      <c r="G137" s="70"/>
      <c r="H137" s="70"/>
      <c r="I137" s="70"/>
      <c r="J137" s="70"/>
      <c r="K137" s="70"/>
      <c r="L137" s="70"/>
      <c r="M137" s="70"/>
      <c r="N137" s="70"/>
      <c r="O137" s="70"/>
      <c r="P137" s="70"/>
      <c r="Q137" s="72">
        <v>3.6</v>
      </c>
      <c r="R137" s="73">
        <v>6632.23</v>
      </c>
    </row>
    <row r="138" spans="1:21" ht="22.7" customHeight="1" x14ac:dyDescent="0.2">
      <c r="A138" s="69">
        <v>5</v>
      </c>
      <c r="B138" s="4" t="s">
        <v>20</v>
      </c>
      <c r="C138" s="71">
        <v>5079.38</v>
      </c>
      <c r="D138" s="70"/>
      <c r="E138" s="70"/>
      <c r="F138" s="70"/>
      <c r="G138" s="70"/>
      <c r="H138" s="70"/>
      <c r="I138" s="70"/>
      <c r="J138" s="70"/>
      <c r="K138" s="70"/>
      <c r="L138" s="70"/>
      <c r="M138" s="70"/>
      <c r="N138" s="70"/>
      <c r="O138" s="70"/>
      <c r="P138" s="70"/>
      <c r="Q138" s="72">
        <v>2.7</v>
      </c>
      <c r="R138" s="73">
        <v>5079.38</v>
      </c>
    </row>
    <row r="139" spans="1:21" ht="22.7" customHeight="1" x14ac:dyDescent="0.2">
      <c r="A139" s="70"/>
      <c r="B139" s="70"/>
      <c r="C139" s="70"/>
      <c r="D139" s="70"/>
      <c r="E139" s="70"/>
      <c r="F139" s="70"/>
      <c r="G139" s="70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5"/>
    </row>
    <row r="140" spans="1:21" ht="22.7" customHeight="1" x14ac:dyDescent="0.2">
      <c r="A140" s="70"/>
      <c r="B140" s="70"/>
      <c r="C140" s="70"/>
      <c r="D140" s="70"/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5"/>
    </row>
    <row r="141" spans="1:21" ht="22.7" customHeight="1" x14ac:dyDescent="0.2">
      <c r="A141" s="70"/>
      <c r="B141" s="70"/>
      <c r="C141" s="70"/>
      <c r="D141" s="70"/>
      <c r="E141" s="70"/>
      <c r="F141" s="70"/>
      <c r="G141" s="70"/>
      <c r="H141" s="70"/>
      <c r="I141" s="70"/>
      <c r="J141" s="70"/>
      <c r="K141" s="70"/>
      <c r="L141" s="70"/>
      <c r="M141" s="70"/>
      <c r="N141" s="70"/>
      <c r="O141" s="70"/>
      <c r="P141" s="70"/>
      <c r="Q141" s="70"/>
      <c r="R141" s="5"/>
    </row>
    <row r="142" spans="1:21" ht="34.5" customHeight="1" x14ac:dyDescent="0.2">
      <c r="A142" s="8"/>
      <c r="B142" s="8" t="s">
        <v>16</v>
      </c>
      <c r="C142" s="78">
        <v>185629.58</v>
      </c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79"/>
    </row>
    <row r="143" spans="1:21" ht="34.5" customHeight="1" x14ac:dyDescent="0.2">
      <c r="A143" s="9"/>
      <c r="B143" s="9" t="s">
        <v>24</v>
      </c>
      <c r="C143" s="80">
        <v>185629.58</v>
      </c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81">
        <v>100</v>
      </c>
      <c r="R143" s="82">
        <v>185629.58</v>
      </c>
    </row>
    <row r="144" spans="1:21" s="84" customFormat="1" ht="77.25" customHeight="1" x14ac:dyDescent="0.2">
      <c r="A144" s="83"/>
      <c r="B144" s="83"/>
      <c r="C144" s="83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  <c r="R144" s="83"/>
      <c r="U144" s="85"/>
    </row>
    <row r="145" spans="1:21" s="84" customFormat="1" x14ac:dyDescent="0.2">
      <c r="A145" s="64"/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  <c r="M145" s="64"/>
      <c r="N145" s="64"/>
      <c r="O145" s="64"/>
      <c r="P145" s="64"/>
      <c r="Q145" s="64"/>
      <c r="R145" s="64"/>
      <c r="U145" s="85"/>
    </row>
    <row r="146" spans="1:21" s="84" customFormat="1" x14ac:dyDescent="0.2">
      <c r="A146" s="64"/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64"/>
      <c r="N146" s="64"/>
      <c r="O146" s="64"/>
      <c r="P146" s="64"/>
      <c r="Q146" s="64"/>
      <c r="R146" s="64"/>
      <c r="U146" s="85"/>
    </row>
    <row r="147" spans="1:21" s="84" customFormat="1" x14ac:dyDescent="0.2">
      <c r="A147" s="64"/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4"/>
      <c r="M147" s="64"/>
      <c r="N147" s="64"/>
      <c r="O147" s="64"/>
      <c r="P147" s="64"/>
      <c r="Q147" s="64"/>
      <c r="R147" s="64"/>
      <c r="U147" s="85"/>
    </row>
    <row r="148" spans="1:21" s="84" customFormat="1" x14ac:dyDescent="0.2">
      <c r="A148" s="86"/>
      <c r="B148" s="86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U148" s="85"/>
    </row>
    <row r="149" spans="1:21" s="84" customFormat="1" ht="75" customHeight="1" x14ac:dyDescent="0.2">
      <c r="A149" s="100"/>
      <c r="B149" s="100"/>
      <c r="C149" s="100"/>
      <c r="D149" s="100"/>
      <c r="E149" s="100"/>
      <c r="F149" s="100"/>
      <c r="G149" s="100"/>
      <c r="H149" s="100"/>
      <c r="I149" s="100"/>
      <c r="J149" s="100"/>
      <c r="K149" s="100"/>
      <c r="L149" s="100"/>
      <c r="M149" s="100"/>
      <c r="N149" s="100"/>
      <c r="O149" s="100"/>
      <c r="P149" s="100"/>
      <c r="Q149" s="100"/>
      <c r="R149" s="100"/>
      <c r="U149" s="85"/>
    </row>
    <row r="150" spans="1:21" ht="34.5" customHeight="1" x14ac:dyDescent="0.2">
      <c r="A150" s="9"/>
      <c r="B150" s="10" t="s">
        <v>0</v>
      </c>
      <c r="C150" s="11" t="s">
        <v>1</v>
      </c>
      <c r="D150" s="11" t="s">
        <v>2</v>
      </c>
      <c r="E150" s="11" t="s">
        <v>3</v>
      </c>
      <c r="F150" s="11" t="s">
        <v>4</v>
      </c>
      <c r="G150" s="11" t="s">
        <v>5</v>
      </c>
      <c r="H150" s="11" t="s">
        <v>6</v>
      </c>
      <c r="I150" s="11" t="s">
        <v>7</v>
      </c>
      <c r="J150" s="11" t="s">
        <v>8</v>
      </c>
      <c r="K150" s="11" t="s">
        <v>9</v>
      </c>
      <c r="L150" s="11" t="s">
        <v>10</v>
      </c>
      <c r="M150" s="11" t="s">
        <v>11</v>
      </c>
      <c r="N150" s="11" t="s">
        <v>12</v>
      </c>
      <c r="O150" s="11" t="s">
        <v>13</v>
      </c>
      <c r="P150" s="11" t="s">
        <v>14</v>
      </c>
      <c r="Q150" s="12" t="s">
        <v>15</v>
      </c>
      <c r="R150" s="14" t="s">
        <v>16</v>
      </c>
    </row>
    <row r="151" spans="1:21" ht="33.75" customHeight="1" x14ac:dyDescent="0.2">
      <c r="A151" s="87">
        <v>1</v>
      </c>
      <c r="B151" s="13" t="s">
        <v>64</v>
      </c>
      <c r="C151" s="88">
        <v>77025.320000000007</v>
      </c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90">
        <v>43</v>
      </c>
      <c r="R151" s="91">
        <v>77025.320000000007</v>
      </c>
    </row>
    <row r="152" spans="1:21" ht="20.100000000000001" customHeight="1" x14ac:dyDescent="0.2">
      <c r="A152" s="69">
        <v>2</v>
      </c>
      <c r="B152" s="4" t="s">
        <v>65</v>
      </c>
      <c r="C152" s="70"/>
      <c r="D152" s="70"/>
      <c r="E152" s="70"/>
      <c r="F152" s="70"/>
      <c r="G152" s="24">
        <v>10078.08</v>
      </c>
      <c r="H152" s="24">
        <v>10078.08</v>
      </c>
      <c r="I152" s="24">
        <v>10078.08</v>
      </c>
      <c r="J152" s="24">
        <v>10078.08</v>
      </c>
      <c r="K152" s="24">
        <v>10078.08</v>
      </c>
      <c r="L152" s="70"/>
      <c r="M152" s="70"/>
      <c r="N152" s="70"/>
      <c r="O152" s="70"/>
      <c r="P152" s="70"/>
      <c r="Q152" s="72">
        <v>28.2</v>
      </c>
      <c r="R152" s="73">
        <v>50390.38</v>
      </c>
    </row>
    <row r="153" spans="1:21" ht="25.5" customHeight="1" x14ac:dyDescent="0.2">
      <c r="A153" s="69">
        <v>3</v>
      </c>
      <c r="B153" s="4" t="s">
        <v>66</v>
      </c>
      <c r="C153" s="4"/>
      <c r="D153" s="4"/>
      <c r="E153" s="4"/>
      <c r="F153" s="4"/>
      <c r="G153" s="28"/>
      <c r="H153" s="28"/>
      <c r="I153" s="28"/>
      <c r="J153" s="28"/>
      <c r="K153" s="28"/>
      <c r="L153" s="4"/>
      <c r="M153" s="4"/>
      <c r="N153" s="4"/>
      <c r="O153" s="92">
        <v>15466.82</v>
      </c>
      <c r="P153" s="71">
        <v>36089.25</v>
      </c>
      <c r="Q153" s="72">
        <v>28.8</v>
      </c>
      <c r="R153" s="73">
        <v>51556.07</v>
      </c>
    </row>
    <row r="154" spans="1:21" ht="22.7" customHeight="1" x14ac:dyDescent="0.2">
      <c r="A154" s="70"/>
      <c r="B154" s="70"/>
      <c r="C154" s="70"/>
      <c r="D154" s="70"/>
      <c r="E154" s="70"/>
      <c r="F154" s="70"/>
      <c r="G154" s="70"/>
      <c r="H154" s="70"/>
      <c r="I154" s="70"/>
      <c r="J154" s="70"/>
      <c r="K154" s="70"/>
      <c r="L154" s="70"/>
      <c r="M154" s="70"/>
      <c r="N154" s="70"/>
      <c r="O154" s="70"/>
      <c r="P154" s="70"/>
      <c r="Q154" s="70"/>
      <c r="R154" s="5"/>
    </row>
    <row r="155" spans="1:21" ht="22.7" customHeight="1" x14ac:dyDescent="0.2">
      <c r="A155" s="70"/>
      <c r="B155" s="70"/>
      <c r="C155" s="70"/>
      <c r="D155" s="70"/>
      <c r="E155" s="70"/>
      <c r="F155" s="70"/>
      <c r="G155" s="70"/>
      <c r="H155" s="70"/>
      <c r="I155" s="70"/>
      <c r="J155" s="70"/>
      <c r="K155" s="70"/>
      <c r="L155" s="70"/>
      <c r="M155" s="70"/>
      <c r="N155" s="70"/>
      <c r="O155" s="70"/>
      <c r="P155" s="70"/>
      <c r="Q155" s="70"/>
      <c r="R155" s="5"/>
    </row>
    <row r="156" spans="1:21" ht="22.7" customHeight="1" x14ac:dyDescent="0.2">
      <c r="A156" s="70"/>
      <c r="B156" s="70"/>
      <c r="C156" s="70"/>
      <c r="D156" s="70"/>
      <c r="E156" s="70"/>
      <c r="F156" s="70"/>
      <c r="G156" s="70"/>
      <c r="H156" s="70"/>
      <c r="I156" s="70"/>
      <c r="J156" s="70"/>
      <c r="K156" s="70"/>
      <c r="L156" s="70"/>
      <c r="M156" s="70"/>
      <c r="N156" s="70"/>
      <c r="O156" s="70"/>
      <c r="P156" s="70"/>
      <c r="Q156" s="70"/>
      <c r="R156" s="5"/>
    </row>
    <row r="157" spans="1:21" ht="22.7" customHeight="1" x14ac:dyDescent="0.2">
      <c r="A157" s="70"/>
      <c r="B157" s="70"/>
      <c r="C157" s="70"/>
      <c r="D157" s="70"/>
      <c r="E157" s="70"/>
      <c r="F157" s="70"/>
      <c r="G157" s="70"/>
      <c r="H157" s="70"/>
      <c r="I157" s="70"/>
      <c r="J157" s="70"/>
      <c r="K157" s="70"/>
      <c r="L157" s="70"/>
      <c r="M157" s="70"/>
      <c r="N157" s="70"/>
      <c r="O157" s="70"/>
      <c r="P157" s="70"/>
      <c r="Q157" s="70"/>
      <c r="R157" s="5"/>
    </row>
    <row r="158" spans="1:21" ht="22.7" customHeight="1" x14ac:dyDescent="0.2">
      <c r="A158" s="70"/>
      <c r="B158" s="70"/>
      <c r="C158" s="70"/>
      <c r="D158" s="70"/>
      <c r="E158" s="70"/>
      <c r="F158" s="70"/>
      <c r="G158" s="70"/>
      <c r="H158" s="70"/>
      <c r="I158" s="70"/>
      <c r="J158" s="70"/>
      <c r="K158" s="70"/>
      <c r="L158" s="70"/>
      <c r="M158" s="70"/>
      <c r="N158" s="70"/>
      <c r="O158" s="70"/>
      <c r="P158" s="70"/>
      <c r="Q158" s="70"/>
      <c r="R158" s="5"/>
    </row>
    <row r="159" spans="1:21" ht="34.5" customHeight="1" x14ac:dyDescent="0.2">
      <c r="A159" s="4"/>
      <c r="B159" s="4" t="s">
        <v>16</v>
      </c>
      <c r="C159" s="34">
        <v>77025.320000000007</v>
      </c>
      <c r="D159" s="7" t="s">
        <v>19</v>
      </c>
      <c r="E159" s="7" t="s">
        <v>19</v>
      </c>
      <c r="F159" s="7" t="s">
        <v>19</v>
      </c>
      <c r="G159" s="34">
        <v>10078.08</v>
      </c>
      <c r="H159" s="34">
        <v>10078.08</v>
      </c>
      <c r="I159" s="34">
        <v>10078.08</v>
      </c>
      <c r="J159" s="34">
        <v>10078.08</v>
      </c>
      <c r="K159" s="34">
        <v>10078.08</v>
      </c>
      <c r="L159" s="7" t="s">
        <v>19</v>
      </c>
      <c r="M159" s="7" t="s">
        <v>19</v>
      </c>
      <c r="N159" s="7" t="s">
        <v>19</v>
      </c>
      <c r="O159" s="93">
        <v>15466.82</v>
      </c>
      <c r="P159" s="34">
        <v>36089.25</v>
      </c>
      <c r="Q159" s="4"/>
      <c r="R159" s="33"/>
    </row>
    <row r="160" spans="1:21" ht="34.5" customHeight="1" x14ac:dyDescent="0.2">
      <c r="A160" s="4"/>
      <c r="B160" s="4" t="s">
        <v>24</v>
      </c>
      <c r="C160" s="34">
        <v>77025.320000000007</v>
      </c>
      <c r="D160" s="34">
        <v>77025.320000000007</v>
      </c>
      <c r="E160" s="34">
        <v>77025.320000000007</v>
      </c>
      <c r="F160" s="34">
        <v>77025.320000000007</v>
      </c>
      <c r="G160" s="34">
        <v>87103.4</v>
      </c>
      <c r="H160" s="34">
        <v>97181.47</v>
      </c>
      <c r="I160" s="34">
        <v>107259.55</v>
      </c>
      <c r="J160" s="34">
        <v>117337.62</v>
      </c>
      <c r="K160" s="34">
        <v>127415.7</v>
      </c>
      <c r="L160" s="93">
        <v>127415.7</v>
      </c>
      <c r="M160" s="93">
        <v>127415.7</v>
      </c>
      <c r="N160" s="34">
        <v>127415.7</v>
      </c>
      <c r="O160" s="93">
        <v>142882.51999999999</v>
      </c>
      <c r="P160" s="34">
        <v>178971.77</v>
      </c>
      <c r="Q160" s="35">
        <v>100</v>
      </c>
      <c r="R160" s="76">
        <v>178971.77</v>
      </c>
    </row>
    <row r="161" spans="1:18" ht="34.5" customHeight="1" x14ac:dyDescent="0.2">
      <c r="A161" s="60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2"/>
    </row>
    <row r="162" spans="1:18" ht="34.5" customHeight="1" x14ac:dyDescent="0.2">
      <c r="A162" s="63"/>
      <c r="B162" s="64"/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  <c r="N162" s="64"/>
      <c r="O162" s="64"/>
      <c r="P162" s="64"/>
      <c r="Q162" s="64"/>
      <c r="R162" s="65"/>
    </row>
    <row r="163" spans="1:18" ht="34.5" customHeight="1" x14ac:dyDescent="0.2">
      <c r="A163" s="63"/>
      <c r="B163" s="64"/>
      <c r="C163" s="64"/>
      <c r="D163" s="64"/>
      <c r="E163" s="64"/>
      <c r="F163" s="64"/>
      <c r="G163" s="64"/>
      <c r="H163" s="64"/>
      <c r="I163" s="64"/>
      <c r="J163" s="64"/>
      <c r="K163" s="64"/>
      <c r="L163" s="64"/>
      <c r="M163" s="64"/>
      <c r="N163" s="64"/>
      <c r="O163" s="64"/>
      <c r="P163" s="64"/>
      <c r="Q163" s="64"/>
      <c r="R163" s="65"/>
    </row>
    <row r="164" spans="1:18" x14ac:dyDescent="0.2">
      <c r="A164" s="66"/>
      <c r="B164" s="67"/>
      <c r="C164" s="67"/>
      <c r="D164" s="67"/>
      <c r="E164" s="67"/>
      <c r="F164" s="67"/>
      <c r="G164" s="67"/>
      <c r="H164" s="67"/>
      <c r="I164" s="67"/>
      <c r="J164" s="67"/>
      <c r="K164" s="67"/>
      <c r="L164" s="67"/>
      <c r="M164" s="67"/>
      <c r="N164" s="67"/>
      <c r="O164" s="67"/>
      <c r="P164" s="67"/>
      <c r="Q164" s="67"/>
      <c r="R164" s="68"/>
    </row>
    <row r="165" spans="1:18" ht="63" customHeight="1" x14ac:dyDescent="0.2">
      <c r="A165" s="97"/>
      <c r="B165" s="98"/>
      <c r="C165" s="98"/>
      <c r="D165" s="98"/>
      <c r="E165" s="98"/>
      <c r="F165" s="98"/>
      <c r="G165" s="98"/>
      <c r="H165" s="98"/>
      <c r="I165" s="98"/>
      <c r="J165" s="98"/>
      <c r="K165" s="98"/>
      <c r="L165" s="98"/>
      <c r="M165" s="98"/>
      <c r="N165" s="98"/>
      <c r="O165" s="98"/>
      <c r="P165" s="98"/>
      <c r="Q165" s="98"/>
      <c r="R165" s="99"/>
    </row>
    <row r="166" spans="1:18" ht="34.5" customHeight="1" x14ac:dyDescent="0.2">
      <c r="A166" s="4"/>
      <c r="B166" s="1" t="s">
        <v>0</v>
      </c>
      <c r="C166" s="2" t="s">
        <v>1</v>
      </c>
      <c r="D166" s="2" t="s">
        <v>2</v>
      </c>
      <c r="E166" s="2" t="s">
        <v>3</v>
      </c>
      <c r="F166" s="2" t="s">
        <v>4</v>
      </c>
      <c r="G166" s="2" t="s">
        <v>5</v>
      </c>
      <c r="H166" s="2" t="s">
        <v>6</v>
      </c>
      <c r="I166" s="2" t="s">
        <v>7</v>
      </c>
      <c r="J166" s="2" t="s">
        <v>8</v>
      </c>
      <c r="K166" s="2" t="s">
        <v>9</v>
      </c>
      <c r="L166" s="2" t="s">
        <v>10</v>
      </c>
      <c r="M166" s="2" t="s">
        <v>11</v>
      </c>
      <c r="N166" s="2" t="s">
        <v>12</v>
      </c>
      <c r="O166" s="2" t="s">
        <v>13</v>
      </c>
      <c r="P166" s="2" t="s">
        <v>14</v>
      </c>
      <c r="Q166" s="3" t="s">
        <v>15</v>
      </c>
      <c r="R166" s="5" t="s">
        <v>16</v>
      </c>
    </row>
    <row r="167" spans="1:18" ht="17.25" customHeight="1" x14ac:dyDescent="0.2">
      <c r="A167" s="23">
        <v>1</v>
      </c>
      <c r="B167" s="15" t="s">
        <v>67</v>
      </c>
      <c r="C167" s="24">
        <v>15549.97</v>
      </c>
      <c r="D167" s="24">
        <v>7616.18</v>
      </c>
      <c r="E167" s="24">
        <v>12539.85</v>
      </c>
      <c r="F167" s="24">
        <v>29819.62</v>
      </c>
      <c r="G167" s="24">
        <v>35627.370000000003</v>
      </c>
      <c r="H167" s="24">
        <v>38315.78</v>
      </c>
      <c r="I167" s="24">
        <v>41588.79</v>
      </c>
      <c r="J167" s="24">
        <v>39407.43</v>
      </c>
      <c r="K167" s="24">
        <v>39922.42</v>
      </c>
      <c r="L167" s="24">
        <v>38619.64</v>
      </c>
      <c r="M167" s="24">
        <v>35823.67</v>
      </c>
      <c r="N167" s="32">
        <v>19274.7</v>
      </c>
      <c r="O167" s="32">
        <v>14988.76</v>
      </c>
      <c r="P167" s="24">
        <v>12330.22</v>
      </c>
      <c r="Q167" s="94">
        <v>100</v>
      </c>
      <c r="R167" s="26">
        <v>381424.4</v>
      </c>
    </row>
    <row r="168" spans="1:18" ht="15.75" customHeight="1" x14ac:dyDescent="0.2">
      <c r="A168" s="27"/>
      <c r="B168" s="16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95"/>
      <c r="R168" s="30"/>
    </row>
    <row r="169" spans="1:18" ht="22.7" customHeight="1" x14ac:dyDescent="0.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33"/>
    </row>
    <row r="170" spans="1:18" ht="22.7" customHeight="1" x14ac:dyDescent="0.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33"/>
    </row>
    <row r="171" spans="1:18" ht="22.7" customHeight="1" x14ac:dyDescent="0.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33"/>
    </row>
    <row r="172" spans="1:18" ht="22.7" customHeight="1" x14ac:dyDescent="0.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33"/>
    </row>
    <row r="173" spans="1:18" ht="22.7" customHeight="1" x14ac:dyDescent="0.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33"/>
    </row>
    <row r="174" spans="1:18" ht="22.7" customHeight="1" x14ac:dyDescent="0.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33"/>
    </row>
    <row r="175" spans="1:18" ht="22.7" customHeight="1" x14ac:dyDescent="0.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33"/>
    </row>
    <row r="176" spans="1:18" ht="34.5" customHeight="1" x14ac:dyDescent="0.2">
      <c r="A176" s="4"/>
      <c r="B176" s="4" t="s">
        <v>16</v>
      </c>
      <c r="C176" s="34">
        <v>15549.97</v>
      </c>
      <c r="D176" s="34">
        <v>7616.18</v>
      </c>
      <c r="E176" s="34">
        <v>12539.85</v>
      </c>
      <c r="F176" s="34">
        <v>29819.62</v>
      </c>
      <c r="G176" s="34">
        <v>35627.370000000003</v>
      </c>
      <c r="H176" s="34">
        <v>38315.78</v>
      </c>
      <c r="I176" s="34">
        <v>41588.79</v>
      </c>
      <c r="J176" s="34">
        <v>39407.43</v>
      </c>
      <c r="K176" s="34">
        <v>39922.42</v>
      </c>
      <c r="L176" s="34">
        <v>38619.64</v>
      </c>
      <c r="M176" s="34">
        <v>35823.67</v>
      </c>
      <c r="N176" s="93">
        <v>19274.7</v>
      </c>
      <c r="O176" s="93">
        <v>14988.76</v>
      </c>
      <c r="P176" s="34">
        <v>12330.22</v>
      </c>
      <c r="Q176" s="4"/>
      <c r="R176" s="33"/>
    </row>
    <row r="177" spans="1:18" ht="34.5" customHeight="1" x14ac:dyDescent="0.2">
      <c r="A177" s="4"/>
      <c r="B177" s="4" t="s">
        <v>24</v>
      </c>
      <c r="C177" s="34">
        <v>15549.97</v>
      </c>
      <c r="D177" s="34">
        <v>23166.15</v>
      </c>
      <c r="E177" s="34">
        <v>35706</v>
      </c>
      <c r="F177" s="34">
        <v>65525.62</v>
      </c>
      <c r="G177" s="34">
        <v>101152.99</v>
      </c>
      <c r="H177" s="34">
        <v>139468.76999999999</v>
      </c>
      <c r="I177" s="34">
        <v>181057.57</v>
      </c>
      <c r="J177" s="34">
        <v>220465</v>
      </c>
      <c r="K177" s="34">
        <v>260387.42</v>
      </c>
      <c r="L177" s="34">
        <v>299007.06</v>
      </c>
      <c r="M177" s="34">
        <v>334830.73</v>
      </c>
      <c r="N177" s="93">
        <v>354105.42</v>
      </c>
      <c r="O177" s="93">
        <v>369094.18</v>
      </c>
      <c r="P177" s="34">
        <v>381424.4</v>
      </c>
      <c r="Q177" s="35">
        <v>100</v>
      </c>
      <c r="R177" s="76">
        <v>381424.4</v>
      </c>
    </row>
  </sheetData>
  <mergeCells count="511">
    <mergeCell ref="Q8:Q9"/>
    <mergeCell ref="R8:R9"/>
    <mergeCell ref="A10:A11"/>
    <mergeCell ref="B10:B11"/>
    <mergeCell ref="C10:C11"/>
    <mergeCell ref="D10:D11"/>
    <mergeCell ref="E10:E11"/>
    <mergeCell ref="F10:F11"/>
    <mergeCell ref="G10:G11"/>
    <mergeCell ref="H10:H11"/>
    <mergeCell ref="N10:N11"/>
    <mergeCell ref="O10:O11"/>
    <mergeCell ref="P10:P11"/>
    <mergeCell ref="Q10:Q11"/>
    <mergeCell ref="R10:R11"/>
    <mergeCell ref="B12:B13"/>
    <mergeCell ref="C12:C13"/>
    <mergeCell ref="D12:D13"/>
    <mergeCell ref="E12:E13"/>
    <mergeCell ref="F12:F13"/>
    <mergeCell ref="G12:G13"/>
    <mergeCell ref="L12:L13"/>
    <mergeCell ref="M12:M13"/>
    <mergeCell ref="A8:A9"/>
    <mergeCell ref="B8:B9"/>
    <mergeCell ref="C8:C9"/>
    <mergeCell ref="Q16:Q17"/>
    <mergeCell ref="N12:N13"/>
    <mergeCell ref="O12:O13"/>
    <mergeCell ref="P12:P13"/>
    <mergeCell ref="Q12:Q13"/>
    <mergeCell ref="R12:R13"/>
    <mergeCell ref="A14:A15"/>
    <mergeCell ref="B14:B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P14:P15"/>
    <mergeCell ref="Q14:Q15"/>
    <mergeCell ref="R14:R15"/>
    <mergeCell ref="A12:A13"/>
    <mergeCell ref="H31:H32"/>
    <mergeCell ref="I31:I32"/>
    <mergeCell ref="J31:J32"/>
    <mergeCell ref="K31:K32"/>
    <mergeCell ref="L31:L32"/>
    <mergeCell ref="R16:R17"/>
    <mergeCell ref="A18:A19"/>
    <mergeCell ref="B18:B19"/>
    <mergeCell ref="Q18:Q19"/>
    <mergeCell ref="R18:R19"/>
    <mergeCell ref="A29:A30"/>
    <mergeCell ref="B29:B30"/>
    <mergeCell ref="C29:C30"/>
    <mergeCell ref="Q29:Q30"/>
    <mergeCell ref="R29:R30"/>
    <mergeCell ref="A26:R26"/>
    <mergeCell ref="A16:A17"/>
    <mergeCell ref="B16:B17"/>
    <mergeCell ref="D16:D17"/>
    <mergeCell ref="E16:E17"/>
    <mergeCell ref="F16:F17"/>
    <mergeCell ref="L16:L17"/>
    <mergeCell ref="M16:M17"/>
    <mergeCell ref="N16:N17"/>
    <mergeCell ref="M31:M32"/>
    <mergeCell ref="N31:N32"/>
    <mergeCell ref="O31:O32"/>
    <mergeCell ref="P31:P32"/>
    <mergeCell ref="Q31:Q32"/>
    <mergeCell ref="R31:R32"/>
    <mergeCell ref="A33:A34"/>
    <mergeCell ref="B33:B34"/>
    <mergeCell ref="C33:C34"/>
    <mergeCell ref="D33:D34"/>
    <mergeCell ref="E33:E34"/>
    <mergeCell ref="J33:J34"/>
    <mergeCell ref="K33:K34"/>
    <mergeCell ref="L33:L34"/>
    <mergeCell ref="M33:M34"/>
    <mergeCell ref="N33:N34"/>
    <mergeCell ref="O33:O34"/>
    <mergeCell ref="P33:P34"/>
    <mergeCell ref="Q33:Q34"/>
    <mergeCell ref="R33:R34"/>
    <mergeCell ref="A31:A32"/>
    <mergeCell ref="B31:B32"/>
    <mergeCell ref="C31:C32"/>
    <mergeCell ref="F31:F32"/>
    <mergeCell ref="N35:N36"/>
    <mergeCell ref="O35:O36"/>
    <mergeCell ref="P35:P36"/>
    <mergeCell ref="Q35:Q36"/>
    <mergeCell ref="R35:R36"/>
    <mergeCell ref="A37:A38"/>
    <mergeCell ref="B37:B38"/>
    <mergeCell ref="C37:C38"/>
    <mergeCell ref="D37:D38"/>
    <mergeCell ref="E37:E38"/>
    <mergeCell ref="F37:F38"/>
    <mergeCell ref="G37:G38"/>
    <mergeCell ref="L37:L38"/>
    <mergeCell ref="M37:M38"/>
    <mergeCell ref="N37:N38"/>
    <mergeCell ref="O37:O38"/>
    <mergeCell ref="P37:P38"/>
    <mergeCell ref="Q37:Q38"/>
    <mergeCell ref="R37:R38"/>
    <mergeCell ref="A35:A36"/>
    <mergeCell ref="B35:B36"/>
    <mergeCell ref="C35:C36"/>
    <mergeCell ref="D35:D36"/>
    <mergeCell ref="E35:E36"/>
    <mergeCell ref="C39:C40"/>
    <mergeCell ref="D39:D40"/>
    <mergeCell ref="E39:E40"/>
    <mergeCell ref="F39:F40"/>
    <mergeCell ref="G39:G40"/>
    <mergeCell ref="H39:H40"/>
    <mergeCell ref="I39:I40"/>
    <mergeCell ref="L35:L36"/>
    <mergeCell ref="M35:M36"/>
    <mergeCell ref="F35:F36"/>
    <mergeCell ref="G35:G36"/>
    <mergeCell ref="H35:H36"/>
    <mergeCell ref="K35:K36"/>
    <mergeCell ref="J39:J40"/>
    <mergeCell ref="N39:N40"/>
    <mergeCell ref="O39:O40"/>
    <mergeCell ref="P39:P40"/>
    <mergeCell ref="Q39:Q40"/>
    <mergeCell ref="R39:R40"/>
    <mergeCell ref="A41:A42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K41:K42"/>
    <mergeCell ref="N41:N42"/>
    <mergeCell ref="O41:O42"/>
    <mergeCell ref="P41:P42"/>
    <mergeCell ref="Q41:Q42"/>
    <mergeCell ref="R41:R42"/>
    <mergeCell ref="A39:A40"/>
    <mergeCell ref="B39:B40"/>
    <mergeCell ref="P43:P44"/>
    <mergeCell ref="Q43:Q44"/>
    <mergeCell ref="R43:R44"/>
    <mergeCell ref="A45:A46"/>
    <mergeCell ref="B45:B46"/>
    <mergeCell ref="C45:C46"/>
    <mergeCell ref="D45:D46"/>
    <mergeCell ref="E45:E46"/>
    <mergeCell ref="F45:F46"/>
    <mergeCell ref="G45:G46"/>
    <mergeCell ref="H45:H46"/>
    <mergeCell ref="I45:I46"/>
    <mergeCell ref="K45:K46"/>
    <mergeCell ref="L45:L46"/>
    <mergeCell ref="M45:M46"/>
    <mergeCell ref="N45:N46"/>
    <mergeCell ref="O45:O46"/>
    <mergeCell ref="P45:P46"/>
    <mergeCell ref="Q45:Q46"/>
    <mergeCell ref="R45:R46"/>
    <mergeCell ref="A43:A44"/>
    <mergeCell ref="B43:B44"/>
    <mergeCell ref="C43:C44"/>
    <mergeCell ref="D43:D44"/>
    <mergeCell ref="D47:D48"/>
    <mergeCell ref="E47:E48"/>
    <mergeCell ref="F47:F48"/>
    <mergeCell ref="G47:G48"/>
    <mergeCell ref="H47:H48"/>
    <mergeCell ref="N47:N48"/>
    <mergeCell ref="J43:J44"/>
    <mergeCell ref="K43:K44"/>
    <mergeCell ref="L43:L44"/>
    <mergeCell ref="M43:M44"/>
    <mergeCell ref="E43:E44"/>
    <mergeCell ref="F43:F44"/>
    <mergeCell ref="G43:G44"/>
    <mergeCell ref="H43:H44"/>
    <mergeCell ref="I43:I44"/>
    <mergeCell ref="O47:O48"/>
    <mergeCell ref="P47:P48"/>
    <mergeCell ref="Q47:Q48"/>
    <mergeCell ref="R47:R48"/>
    <mergeCell ref="A49:A50"/>
    <mergeCell ref="B49:B50"/>
    <mergeCell ref="C49:C50"/>
    <mergeCell ref="D49:D50"/>
    <mergeCell ref="E49:E50"/>
    <mergeCell ref="F49:F50"/>
    <mergeCell ref="G49:G50"/>
    <mergeCell ref="H49:H50"/>
    <mergeCell ref="I49:I50"/>
    <mergeCell ref="J49:J50"/>
    <mergeCell ref="K49:K50"/>
    <mergeCell ref="L49:L50"/>
    <mergeCell ref="M49:M50"/>
    <mergeCell ref="O49:O50"/>
    <mergeCell ref="P49:P50"/>
    <mergeCell ref="Q49:Q50"/>
    <mergeCell ref="R49:R50"/>
    <mergeCell ref="A47:A48"/>
    <mergeCell ref="B47:B48"/>
    <mergeCell ref="C47:C48"/>
    <mergeCell ref="P51:P52"/>
    <mergeCell ref="Q51:Q52"/>
    <mergeCell ref="R51:R52"/>
    <mergeCell ref="A53:A54"/>
    <mergeCell ref="B53:B54"/>
    <mergeCell ref="C53:C54"/>
    <mergeCell ref="D53:D54"/>
    <mergeCell ref="E53:E54"/>
    <mergeCell ref="F53:F54"/>
    <mergeCell ref="G53:G54"/>
    <mergeCell ref="H53:H54"/>
    <mergeCell ref="I53:I54"/>
    <mergeCell ref="O53:O54"/>
    <mergeCell ref="P53:P54"/>
    <mergeCell ref="Q53:Q54"/>
    <mergeCell ref="R53:R54"/>
    <mergeCell ref="A51:A52"/>
    <mergeCell ref="B51:B52"/>
    <mergeCell ref="C51:C52"/>
    <mergeCell ref="D51:D52"/>
    <mergeCell ref="E51:E52"/>
    <mergeCell ref="F51:F52"/>
    <mergeCell ref="G51:G52"/>
    <mergeCell ref="H51:H52"/>
    <mergeCell ref="C55:C56"/>
    <mergeCell ref="D55:D56"/>
    <mergeCell ref="E55:E56"/>
    <mergeCell ref="F55:F56"/>
    <mergeCell ref="G55:G56"/>
    <mergeCell ref="H55:H56"/>
    <mergeCell ref="I55:I56"/>
    <mergeCell ref="K51:K52"/>
    <mergeCell ref="O51:O52"/>
    <mergeCell ref="I51:I52"/>
    <mergeCell ref="J55:J56"/>
    <mergeCell ref="O55:O56"/>
    <mergeCell ref="P55:P56"/>
    <mergeCell ref="Q55:Q56"/>
    <mergeCell ref="R55:R56"/>
    <mergeCell ref="A57:A58"/>
    <mergeCell ref="B57:B58"/>
    <mergeCell ref="C57:C58"/>
    <mergeCell ref="D57:D58"/>
    <mergeCell ref="E57:E58"/>
    <mergeCell ref="F57:F58"/>
    <mergeCell ref="G57:G58"/>
    <mergeCell ref="H57:H58"/>
    <mergeCell ref="I57:I58"/>
    <mergeCell ref="J57:J58"/>
    <mergeCell ref="K57:K58"/>
    <mergeCell ref="L57:L58"/>
    <mergeCell ref="N57:N58"/>
    <mergeCell ref="O57:O58"/>
    <mergeCell ref="P57:P58"/>
    <mergeCell ref="Q57:Q58"/>
    <mergeCell ref="R57:R58"/>
    <mergeCell ref="A55:A56"/>
    <mergeCell ref="B55:B56"/>
    <mergeCell ref="A59:A60"/>
    <mergeCell ref="B59:B60"/>
    <mergeCell ref="C59:C60"/>
    <mergeCell ref="D59:D60"/>
    <mergeCell ref="E59:E60"/>
    <mergeCell ref="F59:F60"/>
    <mergeCell ref="G59:G60"/>
    <mergeCell ref="H59:H60"/>
    <mergeCell ref="I59:I60"/>
    <mergeCell ref="J59:J60"/>
    <mergeCell ref="K59:K60"/>
    <mergeCell ref="N59:N60"/>
    <mergeCell ref="O59:O60"/>
    <mergeCell ref="P59:P60"/>
    <mergeCell ref="Q59:Q60"/>
    <mergeCell ref="R59:R60"/>
    <mergeCell ref="A61:A62"/>
    <mergeCell ref="B61:B62"/>
    <mergeCell ref="C61:C62"/>
    <mergeCell ref="D61:D62"/>
    <mergeCell ref="E61:E62"/>
    <mergeCell ref="F61:F62"/>
    <mergeCell ref="G61:G62"/>
    <mergeCell ref="H61:H62"/>
    <mergeCell ref="I61:I62"/>
    <mergeCell ref="J61:J62"/>
    <mergeCell ref="K61:K62"/>
    <mergeCell ref="M61:M62"/>
    <mergeCell ref="N61:N62"/>
    <mergeCell ref="O61:O62"/>
    <mergeCell ref="P61:P62"/>
    <mergeCell ref="Q61:Q62"/>
    <mergeCell ref="R61:R62"/>
    <mergeCell ref="N63:N64"/>
    <mergeCell ref="O63:O64"/>
    <mergeCell ref="P63:P64"/>
    <mergeCell ref="Q63:Q64"/>
    <mergeCell ref="R63:R64"/>
    <mergeCell ref="A65:A66"/>
    <mergeCell ref="B65:B66"/>
    <mergeCell ref="C65:C66"/>
    <mergeCell ref="D65:D66"/>
    <mergeCell ref="E65:E66"/>
    <mergeCell ref="F65:F66"/>
    <mergeCell ref="N65:N66"/>
    <mergeCell ref="O65:O66"/>
    <mergeCell ref="P65:P66"/>
    <mergeCell ref="Q65:Q66"/>
    <mergeCell ref="R65:R66"/>
    <mergeCell ref="A63:A64"/>
    <mergeCell ref="B63:B64"/>
    <mergeCell ref="C63:C64"/>
    <mergeCell ref="D63:D64"/>
    <mergeCell ref="E63:E64"/>
    <mergeCell ref="F63:F64"/>
    <mergeCell ref="G63:G64"/>
    <mergeCell ref="H63:H64"/>
    <mergeCell ref="D67:D68"/>
    <mergeCell ref="E67:E68"/>
    <mergeCell ref="F67:F68"/>
    <mergeCell ref="G67:G68"/>
    <mergeCell ref="H67:H68"/>
    <mergeCell ref="I67:I68"/>
    <mergeCell ref="J63:J64"/>
    <mergeCell ref="K63:K64"/>
    <mergeCell ref="M63:M64"/>
    <mergeCell ref="I63:I64"/>
    <mergeCell ref="J67:J68"/>
    <mergeCell ref="K67:K68"/>
    <mergeCell ref="L67:L68"/>
    <mergeCell ref="P67:P68"/>
    <mergeCell ref="Q67:Q68"/>
    <mergeCell ref="R67:R68"/>
    <mergeCell ref="A69:A70"/>
    <mergeCell ref="B69:B70"/>
    <mergeCell ref="C69:C70"/>
    <mergeCell ref="D69:D70"/>
    <mergeCell ref="E69:E70"/>
    <mergeCell ref="F69:F70"/>
    <mergeCell ref="G69:G70"/>
    <mergeCell ref="H69:H70"/>
    <mergeCell ref="I69:I70"/>
    <mergeCell ref="J69:J70"/>
    <mergeCell ref="K69:K70"/>
    <mergeCell ref="O69:O70"/>
    <mergeCell ref="P69:P70"/>
    <mergeCell ref="Q69:Q70"/>
    <mergeCell ref="R69:R70"/>
    <mergeCell ref="A67:A68"/>
    <mergeCell ref="B67:B68"/>
    <mergeCell ref="C67:C68"/>
    <mergeCell ref="A71:A73"/>
    <mergeCell ref="B71:C71"/>
    <mergeCell ref="D71:D73"/>
    <mergeCell ref="E71:E73"/>
    <mergeCell ref="F71:F73"/>
    <mergeCell ref="G71:G73"/>
    <mergeCell ref="H71:H73"/>
    <mergeCell ref="I71:I73"/>
    <mergeCell ref="J71:J73"/>
    <mergeCell ref="L71:L73"/>
    <mergeCell ref="M71:M73"/>
    <mergeCell ref="N71:N72"/>
    <mergeCell ref="O71:O72"/>
    <mergeCell ref="P71:P73"/>
    <mergeCell ref="Q71:Q73"/>
    <mergeCell ref="R71:R73"/>
    <mergeCell ref="B72:B73"/>
    <mergeCell ref="C72:C73"/>
    <mergeCell ref="B74:B75"/>
    <mergeCell ref="C74:C75"/>
    <mergeCell ref="D74:D75"/>
    <mergeCell ref="E74:E75"/>
    <mergeCell ref="F74:F75"/>
    <mergeCell ref="G74:G75"/>
    <mergeCell ref="H74:H75"/>
    <mergeCell ref="I74:I75"/>
    <mergeCell ref="K71:K73"/>
    <mergeCell ref="J74:J75"/>
    <mergeCell ref="M74:M75"/>
    <mergeCell ref="N74:N75"/>
    <mergeCell ref="O74:O75"/>
    <mergeCell ref="P74:P75"/>
    <mergeCell ref="Q74:Q75"/>
    <mergeCell ref="R74:R75"/>
    <mergeCell ref="A76:A77"/>
    <mergeCell ref="B76:B77"/>
    <mergeCell ref="C76:C77"/>
    <mergeCell ref="D76:D77"/>
    <mergeCell ref="E76:E77"/>
    <mergeCell ref="F76:F77"/>
    <mergeCell ref="G76:G77"/>
    <mergeCell ref="H76:H77"/>
    <mergeCell ref="I76:I77"/>
    <mergeCell ref="J76:J77"/>
    <mergeCell ref="K76:K77"/>
    <mergeCell ref="L76:L77"/>
    <mergeCell ref="O76:O77"/>
    <mergeCell ref="P76:P77"/>
    <mergeCell ref="Q76:Q77"/>
    <mergeCell ref="R76:R77"/>
    <mergeCell ref="A74:A75"/>
    <mergeCell ref="K78:K79"/>
    <mergeCell ref="N78:N79"/>
    <mergeCell ref="O78:O79"/>
    <mergeCell ref="P78:P79"/>
    <mergeCell ref="Q78:Q79"/>
    <mergeCell ref="R78:R79"/>
    <mergeCell ref="A80:A81"/>
    <mergeCell ref="B80:B81"/>
    <mergeCell ref="C80:C81"/>
    <mergeCell ref="D80:D81"/>
    <mergeCell ref="E80:E81"/>
    <mergeCell ref="F80:F81"/>
    <mergeCell ref="G80:G81"/>
    <mergeCell ref="H80:H81"/>
    <mergeCell ref="I80:I81"/>
    <mergeCell ref="J80:J81"/>
    <mergeCell ref="K80:K81"/>
    <mergeCell ref="L80:L81"/>
    <mergeCell ref="M80:M81"/>
    <mergeCell ref="N80:N81"/>
    <mergeCell ref="O80:O81"/>
    <mergeCell ref="Q80:Q81"/>
    <mergeCell ref="R80:R81"/>
    <mergeCell ref="A78:A79"/>
    <mergeCell ref="B82:B83"/>
    <mergeCell ref="C82:C83"/>
    <mergeCell ref="D82:D83"/>
    <mergeCell ref="E82:E83"/>
    <mergeCell ref="F82:F83"/>
    <mergeCell ref="G82:G83"/>
    <mergeCell ref="H82:H83"/>
    <mergeCell ref="I82:I83"/>
    <mergeCell ref="J78:J79"/>
    <mergeCell ref="B78:B79"/>
    <mergeCell ref="C78:C79"/>
    <mergeCell ref="D78:D79"/>
    <mergeCell ref="E78:E79"/>
    <mergeCell ref="F78:F79"/>
    <mergeCell ref="G78:G79"/>
    <mergeCell ref="H78:H79"/>
    <mergeCell ref="I78:I79"/>
    <mergeCell ref="I86:I87"/>
    <mergeCell ref="J82:J83"/>
    <mergeCell ref="K82:K83"/>
    <mergeCell ref="L82:L83"/>
    <mergeCell ref="P82:P83"/>
    <mergeCell ref="Q82:Q83"/>
    <mergeCell ref="R82:R83"/>
    <mergeCell ref="A84:A85"/>
    <mergeCell ref="B84:B85"/>
    <mergeCell ref="C84:C85"/>
    <mergeCell ref="D84:D85"/>
    <mergeCell ref="E84:E85"/>
    <mergeCell ref="F84:F85"/>
    <mergeCell ref="G84:G85"/>
    <mergeCell ref="H84:H85"/>
    <mergeCell ref="I84:I85"/>
    <mergeCell ref="J84:J85"/>
    <mergeCell ref="K84:K85"/>
    <mergeCell ref="L84:L85"/>
    <mergeCell ref="M84:M85"/>
    <mergeCell ref="N84:N85"/>
    <mergeCell ref="Q84:Q85"/>
    <mergeCell ref="R84:R85"/>
    <mergeCell ref="A82:A83"/>
    <mergeCell ref="J86:J87"/>
    <mergeCell ref="K86:K87"/>
    <mergeCell ref="L86:L87"/>
    <mergeCell ref="M86:M87"/>
    <mergeCell ref="N86:N87"/>
    <mergeCell ref="Q86:Q87"/>
    <mergeCell ref="R86:R87"/>
    <mergeCell ref="A167:A168"/>
    <mergeCell ref="B167:B168"/>
    <mergeCell ref="Q167:Q168"/>
    <mergeCell ref="R167:R168"/>
    <mergeCell ref="A90:R92"/>
    <mergeCell ref="A106:R110"/>
    <mergeCell ref="A126:R131"/>
    <mergeCell ref="A144:R148"/>
    <mergeCell ref="A161:R164"/>
    <mergeCell ref="A86:A87"/>
    <mergeCell ref="B86:B87"/>
    <mergeCell ref="C86:C87"/>
    <mergeCell ref="D86:D87"/>
    <mergeCell ref="E86:E87"/>
    <mergeCell ref="F86:F87"/>
    <mergeCell ref="G86:G87"/>
    <mergeCell ref="H86:H87"/>
  </mergeCells>
  <pageMargins left="0.7" right="0.7" top="0.75" bottom="0.75" header="0.3" footer="0.3"/>
  <pageSetup paperSize="9" scale="60" orientation="landscape" verticalDpi="0" r:id="rId1"/>
  <rowBreaks count="7" manualBreakCount="7">
    <brk id="26" max="16383" man="1"/>
    <brk id="72" max="17" man="1"/>
    <brk id="92" max="16383" man="1"/>
    <brk id="110" max="16383" man="1"/>
    <brk id="131" max="16383" man="1"/>
    <brk id="148" max="16383" man="1"/>
    <brk id="16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Biblioteca Sul - OrÃ§amento - Set 2018 - NÃ£o Desonerado.xlsb</dc:title>
  <dc:creator>DP-ENG</dc:creator>
  <cp:lastModifiedBy>jacob acris</cp:lastModifiedBy>
  <dcterms:created xsi:type="dcterms:W3CDTF">2018-12-18T09:03:20Z</dcterms:created>
  <dcterms:modified xsi:type="dcterms:W3CDTF">2018-12-18T09:36:58Z</dcterms:modified>
</cp:coreProperties>
</file>